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erlanderandco-my.sharepoint.com/personal/jacob_oberlanderandco_com/Documents/TeamHub/"/>
    </mc:Choice>
  </mc:AlternateContent>
  <xr:revisionPtr revIDLastSave="574" documentId="8_{0B2D1C4F-9AB9-4763-8B4F-EC1FE93A67F7}" xr6:coauthVersionLast="47" xr6:coauthVersionMax="47" xr10:uidLastSave="{D695444D-BB2B-4D6C-8AD5-72EF55BEEF88}"/>
  <bookViews>
    <workbookView xWindow="-120" yWindow="-120" windowWidth="29040" windowHeight="15720" xr2:uid="{634FBDAB-8431-4C6F-807D-AA4BAED31AB3}"/>
  </bookViews>
  <sheets>
    <sheet name="EIDL Amortization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6" i="1" l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H7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14" i="1"/>
  <c r="E1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D16" i="1" l="1"/>
  <c r="D26" i="1"/>
  <c r="D20" i="1"/>
  <c r="D19" i="1"/>
  <c r="D13" i="1"/>
  <c r="D25" i="1"/>
  <c r="D24" i="1"/>
  <c r="D18" i="1"/>
  <c r="D23" i="1"/>
  <c r="D22" i="1"/>
  <c r="D21" i="1"/>
  <c r="D17" i="1"/>
  <c r="H5" i="1"/>
  <c r="F13" i="1" l="1"/>
  <c r="D15" i="1"/>
  <c r="D14" i="1"/>
  <c r="J13" i="1" l="1"/>
  <c r="E14" i="1" s="1"/>
  <c r="F14" i="1" s="1"/>
  <c r="J14" i="1" s="1"/>
  <c r="E15" i="1" l="1"/>
  <c r="F15" i="1" l="1"/>
  <c r="J15" i="1" s="1"/>
  <c r="E16" i="1" l="1"/>
  <c r="F16" i="1" l="1"/>
  <c r="J16" i="1" l="1"/>
  <c r="E17" i="1" s="1"/>
  <c r="F17" i="1" l="1"/>
  <c r="J17" i="1" s="1"/>
  <c r="E18" i="1" s="1"/>
  <c r="F18" i="1" l="1"/>
  <c r="J18" i="1" s="1"/>
  <c r="E19" i="1" l="1"/>
  <c r="F19" i="1" l="1"/>
  <c r="J19" i="1" s="1"/>
  <c r="E20" i="1" s="1"/>
  <c r="D27" i="1"/>
  <c r="F20" i="1" l="1"/>
  <c r="J20" i="1" s="1"/>
  <c r="E21" i="1" s="1"/>
  <c r="D29" i="1" l="1"/>
  <c r="D28" i="1"/>
  <c r="F21" i="1"/>
  <c r="J21" i="1" s="1"/>
  <c r="E22" i="1" l="1"/>
  <c r="D30" i="1"/>
  <c r="F22" i="1" l="1"/>
  <c r="J22" i="1" s="1"/>
  <c r="D31" i="1"/>
  <c r="E23" i="1" l="1"/>
  <c r="D32" i="1"/>
  <c r="F23" i="1" l="1"/>
  <c r="J23" i="1" s="1"/>
  <c r="D33" i="1"/>
  <c r="E24" i="1" l="1"/>
  <c r="F24" i="1" l="1"/>
  <c r="J24" i="1" s="1"/>
  <c r="D34" i="1"/>
  <c r="E25" i="1" l="1"/>
  <c r="D36" i="1"/>
  <c r="D35" i="1"/>
  <c r="F25" i="1" l="1"/>
  <c r="J25" i="1" l="1"/>
  <c r="E26" i="1" s="1"/>
  <c r="D37" i="1"/>
  <c r="F26" i="1" l="1"/>
  <c r="D39" i="1"/>
  <c r="D38" i="1"/>
  <c r="J26" i="1" l="1"/>
  <c r="E27" i="1" s="1"/>
  <c r="D40" i="1"/>
  <c r="F27" i="1" l="1"/>
  <c r="J27" i="1" s="1"/>
  <c r="E28" i="1" s="1"/>
  <c r="D41" i="1"/>
  <c r="F28" i="1" l="1"/>
  <c r="J28" i="1" s="1"/>
  <c r="E29" i="1" s="1"/>
  <c r="F29" i="1" l="1"/>
  <c r="D42" i="1"/>
  <c r="J29" i="1" l="1"/>
  <c r="E30" i="1" s="1"/>
  <c r="F30" i="1" l="1"/>
  <c r="J30" i="1" l="1"/>
  <c r="E31" i="1" s="1"/>
  <c r="F31" i="1" l="1"/>
  <c r="J31" i="1" s="1"/>
  <c r="E32" i="1" l="1"/>
  <c r="F32" i="1" l="1"/>
  <c r="J32" i="1" s="1"/>
  <c r="E33" i="1" s="1"/>
  <c r="F33" i="1" l="1"/>
  <c r="J33" i="1" s="1"/>
  <c r="E34" i="1" s="1"/>
  <c r="F34" i="1" l="1"/>
  <c r="J34" i="1" s="1"/>
  <c r="E35" i="1" s="1"/>
  <c r="F35" i="1" s="1"/>
  <c r="J35" i="1" l="1"/>
  <c r="E36" i="1" s="1"/>
  <c r="F36" i="1" l="1"/>
  <c r="J36" i="1" s="1"/>
  <c r="E37" i="1" l="1"/>
  <c r="F37" i="1" l="1"/>
  <c r="J37" i="1" s="1"/>
  <c r="E38" i="1" l="1"/>
  <c r="F38" i="1" l="1"/>
  <c r="J38" i="1" s="1"/>
  <c r="E39" i="1" l="1"/>
  <c r="F39" i="1" l="1"/>
  <c r="J39" i="1" s="1"/>
  <c r="E40" i="1" l="1"/>
  <c r="F40" i="1" l="1"/>
  <c r="J40" i="1" s="1"/>
  <c r="E41" i="1" l="1"/>
  <c r="F41" i="1" l="1"/>
  <c r="J41" i="1" s="1"/>
  <c r="E42" i="1" l="1"/>
  <c r="F42" i="1" l="1"/>
  <c r="J42" i="1" s="1"/>
  <c r="H43" i="1" s="1"/>
  <c r="E43" i="1" l="1"/>
  <c r="F43" i="1" l="1"/>
  <c r="G43" i="1" l="1"/>
  <c r="J43" i="1"/>
  <c r="H44" i="1" s="1"/>
  <c r="E44" i="1" l="1"/>
  <c r="F44" i="1" s="1"/>
  <c r="G44" i="1" s="1"/>
  <c r="J44" i="1" l="1"/>
  <c r="E45" i="1" l="1"/>
  <c r="F45" i="1" s="1"/>
  <c r="H45" i="1"/>
  <c r="G45" i="1" l="1"/>
  <c r="J45" i="1"/>
  <c r="E46" i="1" l="1"/>
  <c r="F46" i="1" s="1"/>
  <c r="H46" i="1" l="1"/>
  <c r="G46" i="1" l="1"/>
  <c r="J46" i="1"/>
  <c r="E47" i="1" s="1"/>
  <c r="F47" i="1" s="1"/>
  <c r="H47" i="1" l="1"/>
  <c r="J47" i="1"/>
  <c r="E48" i="1" s="1"/>
  <c r="F48" i="1" s="1"/>
  <c r="G47" i="1"/>
  <c r="H48" i="1" l="1"/>
  <c r="G48" i="1" l="1"/>
  <c r="J48" i="1"/>
  <c r="E49" i="1" l="1"/>
  <c r="F49" i="1" s="1"/>
  <c r="H49" i="1" l="1"/>
  <c r="G49" i="1" l="1"/>
  <c r="J49" i="1"/>
  <c r="E50" i="1" s="1"/>
  <c r="F50" i="1" s="1"/>
  <c r="H50" i="1" l="1"/>
  <c r="G50" i="1" l="1"/>
  <c r="J50" i="1"/>
  <c r="E51" i="1"/>
  <c r="F51" i="1" s="1"/>
  <c r="H51" i="1" l="1"/>
  <c r="G51" i="1" l="1"/>
  <c r="J51" i="1"/>
  <c r="E52" i="1" s="1"/>
  <c r="F52" i="1" s="1"/>
  <c r="H52" i="1"/>
  <c r="J52" i="1" l="1"/>
  <c r="G52" i="1"/>
  <c r="E53" i="1" l="1"/>
  <c r="F53" i="1" l="1"/>
  <c r="H53" i="1" l="1"/>
  <c r="J53" i="1" l="1"/>
  <c r="E54" i="1"/>
  <c r="G53" i="1"/>
  <c r="F54" i="1"/>
  <c r="H54" i="1" l="1"/>
  <c r="G54" i="1" l="1"/>
  <c r="J54" i="1"/>
  <c r="E55" i="1"/>
  <c r="F55" i="1" l="1"/>
  <c r="H55" i="1" l="1"/>
  <c r="G55" i="1" l="1"/>
  <c r="J55" i="1"/>
  <c r="E56" i="1" s="1"/>
  <c r="F56" i="1" l="1"/>
  <c r="H56" i="1" l="1"/>
  <c r="G56" i="1" l="1"/>
  <c r="J56" i="1"/>
  <c r="E57" i="1" s="1"/>
  <c r="F57" i="1" l="1"/>
  <c r="H57" i="1" l="1"/>
  <c r="G57" i="1" l="1"/>
  <c r="J57" i="1"/>
  <c r="E58" i="1" l="1"/>
  <c r="F58" i="1"/>
  <c r="H58" i="1" l="1"/>
  <c r="G58" i="1" l="1"/>
  <c r="J58" i="1"/>
  <c r="E59" i="1" s="1"/>
  <c r="F59" i="1" l="1"/>
  <c r="H59" i="1" l="1"/>
  <c r="G59" i="1" l="1"/>
  <c r="J59" i="1"/>
  <c r="E60" i="1" s="1"/>
  <c r="F60" i="1" l="1"/>
  <c r="H60" i="1" l="1"/>
  <c r="G60" i="1" l="1"/>
  <c r="J60" i="1"/>
  <c r="E61" i="1" s="1"/>
  <c r="F61" i="1" l="1"/>
  <c r="H61" i="1" l="1"/>
  <c r="G61" i="1" l="1"/>
  <c r="J61" i="1"/>
  <c r="E62" i="1" s="1"/>
  <c r="F62" i="1" l="1"/>
  <c r="H62" i="1" l="1"/>
  <c r="G62" i="1" l="1"/>
  <c r="J62" i="1"/>
  <c r="E63" i="1" s="1"/>
  <c r="F63" i="1" l="1"/>
  <c r="H63" i="1" l="1"/>
  <c r="J63" i="1" l="1"/>
  <c r="E64" i="1"/>
  <c r="F64" i="1" s="1"/>
  <c r="H64" i="1" s="1"/>
  <c r="G63" i="1"/>
  <c r="J64" i="1" l="1"/>
  <c r="G64" i="1"/>
  <c r="E65" i="1"/>
  <c r="F65" i="1" l="1"/>
  <c r="H65" i="1" l="1"/>
  <c r="G65" i="1" s="1"/>
  <c r="J65" i="1" l="1"/>
  <c r="E66" i="1"/>
  <c r="F66" i="1" s="1"/>
  <c r="H66" i="1" l="1"/>
  <c r="J66" i="1" l="1"/>
  <c r="E67" i="1" s="1"/>
  <c r="F67" i="1" s="1"/>
  <c r="H67" i="1" s="1"/>
  <c r="J67" i="1" s="1"/>
  <c r="G66" i="1"/>
  <c r="G67" i="1" l="1"/>
  <c r="E68" i="1"/>
  <c r="F68" i="1" l="1"/>
  <c r="H68" i="1" l="1"/>
  <c r="J68" i="1" l="1"/>
  <c r="E69" i="1"/>
  <c r="F69" i="1" s="1"/>
  <c r="G68" i="1"/>
  <c r="H69" i="1" l="1"/>
  <c r="J69" i="1" l="1"/>
  <c r="E70" i="1"/>
  <c r="F70" i="1" s="1"/>
  <c r="G69" i="1"/>
  <c r="H70" i="1" l="1"/>
  <c r="J70" i="1" l="1"/>
  <c r="E71" i="1" s="1"/>
  <c r="F71" i="1" s="1"/>
  <c r="H71" i="1" s="1"/>
  <c r="J71" i="1" s="1"/>
  <c r="E72" i="1" s="1"/>
  <c r="G70" i="1"/>
  <c r="G71" i="1" l="1"/>
  <c r="F72" i="1"/>
  <c r="H72" i="1" s="1"/>
  <c r="G72" i="1" l="1"/>
  <c r="J72" i="1"/>
  <c r="E73" i="1" l="1"/>
  <c r="F73" i="1" l="1"/>
  <c r="H73" i="1" l="1"/>
  <c r="J73" i="1" l="1"/>
  <c r="E74" i="1"/>
  <c r="F74" i="1" s="1"/>
  <c r="H74" i="1" s="1"/>
  <c r="G73" i="1"/>
  <c r="G74" i="1" l="1"/>
  <c r="J74" i="1"/>
  <c r="E75" i="1" s="1"/>
  <c r="F75" i="1" s="1"/>
  <c r="H75" i="1" s="1"/>
  <c r="G75" i="1" l="1"/>
  <c r="J75" i="1"/>
  <c r="E76" i="1" s="1"/>
  <c r="F76" i="1" l="1"/>
  <c r="H76" i="1" s="1"/>
  <c r="G76" i="1" l="1"/>
  <c r="J76" i="1"/>
  <c r="E77" i="1" s="1"/>
  <c r="F77" i="1" s="1"/>
  <c r="H77" i="1" s="1"/>
  <c r="G77" i="1" l="1"/>
  <c r="J77" i="1"/>
  <c r="E78" i="1" s="1"/>
  <c r="F78" i="1" s="1"/>
  <c r="H78" i="1" l="1"/>
  <c r="J78" i="1" l="1"/>
  <c r="E79" i="1" s="1"/>
  <c r="G78" i="1"/>
  <c r="F79" i="1"/>
  <c r="H79" i="1" s="1"/>
  <c r="G79" i="1" l="1"/>
  <c r="J79" i="1"/>
  <c r="E80" i="1" l="1"/>
  <c r="F80" i="1" s="1"/>
  <c r="H80" i="1"/>
  <c r="J80" i="1" l="1"/>
  <c r="E81" i="1" s="1"/>
  <c r="G80" i="1"/>
  <c r="F81" i="1" l="1"/>
  <c r="H81" i="1" s="1"/>
  <c r="G81" i="1" l="1"/>
  <c r="J81" i="1"/>
  <c r="E82" i="1" l="1"/>
  <c r="F82" i="1" s="1"/>
  <c r="H82" i="1"/>
  <c r="J82" i="1" l="1"/>
  <c r="G82" i="1"/>
  <c r="E83" i="1" l="1"/>
  <c r="F83" i="1" l="1"/>
  <c r="H83" i="1" s="1"/>
  <c r="G83" i="1" l="1"/>
  <c r="J83" i="1"/>
  <c r="E84" i="1" s="1"/>
  <c r="F84" i="1" l="1"/>
  <c r="H84" i="1" s="1"/>
  <c r="G84" i="1" l="1"/>
  <c r="J84" i="1"/>
  <c r="E85" i="1" s="1"/>
  <c r="F85" i="1" l="1"/>
  <c r="H85" i="1" s="1"/>
  <c r="G85" i="1" l="1"/>
  <c r="J85" i="1"/>
  <c r="E86" i="1" l="1"/>
  <c r="F86" i="1" s="1"/>
  <c r="H86" i="1"/>
  <c r="J86" i="1" l="1"/>
  <c r="E87" i="1" s="1"/>
  <c r="G86" i="1"/>
  <c r="F87" i="1" l="1"/>
  <c r="H87" i="1" s="1"/>
  <c r="G87" i="1" l="1"/>
  <c r="J87" i="1"/>
  <c r="E88" i="1" l="1"/>
  <c r="F88" i="1" s="1"/>
  <c r="H88" i="1"/>
  <c r="J88" i="1" l="1"/>
  <c r="G88" i="1"/>
  <c r="E89" i="1" l="1"/>
  <c r="F89" i="1" s="1"/>
  <c r="H89" i="1"/>
  <c r="J89" i="1" l="1"/>
  <c r="G89" i="1"/>
  <c r="E90" i="1" l="1"/>
  <c r="F90" i="1" s="1"/>
  <c r="H90" i="1"/>
  <c r="J90" i="1" l="1"/>
  <c r="G90" i="1"/>
  <c r="E91" i="1" l="1"/>
  <c r="F91" i="1" s="1"/>
  <c r="H91" i="1"/>
  <c r="J91" i="1" l="1"/>
  <c r="E92" i="1" s="1"/>
  <c r="F92" i="1" s="1"/>
  <c r="G91" i="1"/>
  <c r="H92" i="1" l="1"/>
  <c r="G92" i="1" l="1"/>
  <c r="J92" i="1"/>
  <c r="E93" i="1" s="1"/>
  <c r="F93" i="1" s="1"/>
  <c r="H93" i="1" l="1"/>
  <c r="J93" i="1" l="1"/>
  <c r="E94" i="1" s="1"/>
  <c r="G93" i="1"/>
  <c r="F94" i="1" l="1"/>
  <c r="H94" i="1" l="1"/>
  <c r="J94" i="1" l="1"/>
  <c r="E95" i="1" s="1"/>
  <c r="G94" i="1"/>
  <c r="F95" i="1" l="1"/>
  <c r="H95" i="1" l="1"/>
  <c r="J95" i="1" l="1"/>
  <c r="E96" i="1" s="1"/>
  <c r="G95" i="1"/>
  <c r="F96" i="1" l="1"/>
  <c r="H96" i="1" l="1"/>
  <c r="J96" i="1" l="1"/>
  <c r="E97" i="1" s="1"/>
  <c r="G96" i="1"/>
  <c r="F97" i="1" l="1"/>
  <c r="H97" i="1" l="1"/>
  <c r="J97" i="1" l="1"/>
  <c r="E98" i="1" s="1"/>
  <c r="G97" i="1"/>
  <c r="F98" i="1" l="1"/>
  <c r="H98" i="1" l="1"/>
  <c r="J98" i="1" l="1"/>
  <c r="E99" i="1" s="1"/>
  <c r="G98" i="1"/>
  <c r="F99" i="1" l="1"/>
  <c r="H99" i="1" l="1"/>
  <c r="J99" i="1" l="1"/>
  <c r="E100" i="1" s="1"/>
  <c r="G99" i="1"/>
  <c r="F100" i="1" l="1"/>
  <c r="H100" i="1" l="1"/>
  <c r="J100" i="1" l="1"/>
  <c r="E101" i="1" s="1"/>
  <c r="G100" i="1"/>
  <c r="F101" i="1" l="1"/>
  <c r="H101" i="1" l="1"/>
  <c r="J101" i="1" l="1"/>
  <c r="E102" i="1" s="1"/>
  <c r="G101" i="1"/>
  <c r="F102" i="1" l="1"/>
  <c r="H102" i="1" l="1"/>
  <c r="J102" i="1" l="1"/>
  <c r="E103" i="1" s="1"/>
  <c r="G102" i="1"/>
  <c r="F103" i="1" l="1"/>
  <c r="H103" i="1" l="1"/>
  <c r="J103" i="1" l="1"/>
  <c r="E104" i="1" s="1"/>
  <c r="G103" i="1"/>
  <c r="F104" i="1" l="1"/>
  <c r="H104" i="1" l="1"/>
  <c r="J104" i="1" l="1"/>
  <c r="E105" i="1" s="1"/>
  <c r="G104" i="1"/>
  <c r="F105" i="1" l="1"/>
  <c r="H105" i="1" l="1"/>
  <c r="G105" i="1" l="1"/>
  <c r="J105" i="1"/>
  <c r="E106" i="1" l="1"/>
  <c r="F106" i="1" l="1"/>
  <c r="H106" i="1" l="1"/>
  <c r="J106" i="1" l="1"/>
  <c r="E107" i="1" s="1"/>
  <c r="G106" i="1"/>
  <c r="F107" i="1" l="1"/>
  <c r="H107" i="1" l="1"/>
  <c r="G107" i="1" l="1"/>
  <c r="J107" i="1"/>
  <c r="E108" i="1" s="1"/>
  <c r="F108" i="1" l="1"/>
  <c r="H108" i="1" l="1"/>
  <c r="J108" i="1" l="1"/>
  <c r="E109" i="1" s="1"/>
  <c r="G108" i="1"/>
  <c r="F109" i="1" l="1"/>
  <c r="H109" i="1" s="1"/>
  <c r="G109" i="1" l="1"/>
  <c r="J109" i="1"/>
  <c r="E110" i="1" l="1"/>
  <c r="F110" i="1" l="1"/>
  <c r="H110" i="1" s="1"/>
  <c r="G110" i="1" l="1"/>
  <c r="J110" i="1"/>
  <c r="E111" i="1" l="1"/>
  <c r="F111" i="1" l="1"/>
  <c r="H111" i="1" l="1"/>
  <c r="J111" i="1" l="1"/>
  <c r="E112" i="1" s="1"/>
  <c r="G111" i="1"/>
  <c r="F112" i="1" l="1"/>
  <c r="H112" i="1" l="1"/>
  <c r="J112" i="1" l="1"/>
  <c r="E113" i="1" s="1"/>
  <c r="G112" i="1"/>
  <c r="F113" i="1" l="1"/>
  <c r="H113" i="1" l="1"/>
  <c r="G113" i="1" l="1"/>
  <c r="J113" i="1"/>
  <c r="E114" i="1" s="1"/>
  <c r="F114" i="1" l="1"/>
  <c r="H114" i="1" l="1"/>
  <c r="J114" i="1" l="1"/>
  <c r="E115" i="1" s="1"/>
  <c r="G114" i="1"/>
  <c r="F115" i="1" l="1"/>
  <c r="H115" i="1" l="1"/>
  <c r="J115" i="1" l="1"/>
  <c r="E116" i="1" s="1"/>
  <c r="G115" i="1"/>
  <c r="F116" i="1" l="1"/>
  <c r="H116" i="1" l="1"/>
  <c r="J116" i="1" l="1"/>
  <c r="E117" i="1" s="1"/>
  <c r="G116" i="1"/>
  <c r="F117" i="1" l="1"/>
  <c r="H117" i="1" l="1"/>
  <c r="J117" i="1" l="1"/>
  <c r="E118" i="1" s="1"/>
  <c r="F118" i="1" s="1"/>
  <c r="H118" i="1" s="1"/>
  <c r="G117" i="1"/>
  <c r="J118" i="1" l="1"/>
  <c r="G118" i="1"/>
  <c r="E119" i="1" l="1"/>
  <c r="F119" i="1" l="1"/>
  <c r="H119" i="1" l="1"/>
  <c r="J119" i="1" l="1"/>
  <c r="E120" i="1" s="1"/>
  <c r="G119" i="1"/>
  <c r="F120" i="1" l="1"/>
  <c r="H120" i="1" l="1"/>
  <c r="J120" i="1" l="1"/>
  <c r="E121" i="1" s="1"/>
  <c r="G120" i="1"/>
  <c r="F121" i="1" l="1"/>
  <c r="H121" i="1" l="1"/>
  <c r="J121" i="1" l="1"/>
  <c r="E122" i="1" s="1"/>
  <c r="G121" i="1"/>
  <c r="F122" i="1" l="1"/>
  <c r="H122" i="1" l="1"/>
  <c r="J122" i="1" l="1"/>
  <c r="E123" i="1" s="1"/>
  <c r="G122" i="1"/>
  <c r="F123" i="1" l="1"/>
  <c r="H123" i="1" l="1"/>
  <c r="J123" i="1" l="1"/>
  <c r="E124" i="1" s="1"/>
  <c r="G123" i="1"/>
  <c r="F124" i="1" l="1"/>
  <c r="H124" i="1" l="1"/>
  <c r="J124" i="1" l="1"/>
  <c r="E125" i="1" s="1"/>
  <c r="G124" i="1"/>
  <c r="F125" i="1" l="1"/>
  <c r="H125" i="1" l="1"/>
  <c r="J125" i="1" l="1"/>
  <c r="E126" i="1" s="1"/>
  <c r="G125" i="1"/>
  <c r="F126" i="1" l="1"/>
  <c r="H126" i="1" l="1"/>
  <c r="J126" i="1" l="1"/>
  <c r="E127" i="1" s="1"/>
  <c r="G126" i="1"/>
  <c r="F127" i="1" l="1"/>
  <c r="H127" i="1" l="1"/>
  <c r="J127" i="1" l="1"/>
  <c r="E128" i="1" s="1"/>
  <c r="G127" i="1"/>
  <c r="F128" i="1" l="1"/>
  <c r="H128" i="1" s="1"/>
  <c r="G128" i="1" l="1"/>
  <c r="J128" i="1"/>
  <c r="E129" i="1" l="1"/>
  <c r="F129" i="1" l="1"/>
  <c r="H129" i="1" l="1"/>
  <c r="J129" i="1" l="1"/>
  <c r="E130" i="1" s="1"/>
  <c r="G129" i="1"/>
  <c r="F130" i="1" l="1"/>
  <c r="H130" i="1" l="1"/>
  <c r="J130" i="1" l="1"/>
  <c r="E131" i="1" s="1"/>
  <c r="G130" i="1"/>
  <c r="F131" i="1" l="1"/>
  <c r="H131" i="1" l="1"/>
  <c r="J131" i="1" l="1"/>
  <c r="E132" i="1" s="1"/>
  <c r="G131" i="1"/>
  <c r="F132" i="1" l="1"/>
  <c r="H132" i="1" l="1"/>
  <c r="J132" i="1" l="1"/>
  <c r="E133" i="1" s="1"/>
  <c r="G132" i="1"/>
  <c r="F133" i="1" l="1"/>
  <c r="H133" i="1" l="1"/>
  <c r="J133" i="1" l="1"/>
  <c r="E134" i="1" s="1"/>
  <c r="G133" i="1"/>
  <c r="F134" i="1" l="1"/>
  <c r="H134" i="1" l="1"/>
  <c r="J134" i="1" l="1"/>
  <c r="E135" i="1" s="1"/>
  <c r="G134" i="1"/>
  <c r="F135" i="1" l="1"/>
  <c r="H135" i="1" l="1"/>
  <c r="J135" i="1" l="1"/>
  <c r="E136" i="1" s="1"/>
  <c r="G135" i="1"/>
  <c r="F136" i="1" l="1"/>
  <c r="H136" i="1" l="1"/>
  <c r="J136" i="1" l="1"/>
  <c r="E137" i="1" s="1"/>
  <c r="G136" i="1"/>
  <c r="F137" i="1" l="1"/>
  <c r="H137" i="1" l="1"/>
  <c r="J137" i="1" l="1"/>
  <c r="E138" i="1" s="1"/>
  <c r="G137" i="1"/>
  <c r="F138" i="1" l="1"/>
  <c r="H138" i="1" l="1"/>
  <c r="G138" i="1" l="1"/>
  <c r="J138" i="1"/>
  <c r="E139" i="1" l="1"/>
  <c r="F139" i="1" l="1"/>
  <c r="H139" i="1" l="1"/>
  <c r="J139" i="1" l="1"/>
  <c r="E140" i="1" s="1"/>
  <c r="G139" i="1"/>
  <c r="F140" i="1" l="1"/>
  <c r="H140" i="1" l="1"/>
  <c r="J140" i="1" l="1"/>
  <c r="E141" i="1" s="1"/>
  <c r="G140" i="1"/>
  <c r="F141" i="1" l="1"/>
  <c r="H141" i="1" l="1"/>
  <c r="J141" i="1" l="1"/>
  <c r="E142" i="1" s="1"/>
  <c r="G141" i="1"/>
  <c r="F142" i="1" l="1"/>
  <c r="H142" i="1" l="1"/>
  <c r="J142" i="1" l="1"/>
  <c r="E143" i="1" s="1"/>
  <c r="G142" i="1"/>
  <c r="F143" i="1" l="1"/>
  <c r="H143" i="1" l="1"/>
  <c r="J143" i="1" l="1"/>
  <c r="E144" i="1" s="1"/>
  <c r="G143" i="1"/>
  <c r="F144" i="1" l="1"/>
  <c r="H144" i="1" l="1"/>
  <c r="J144" i="1" l="1"/>
  <c r="E145" i="1" s="1"/>
  <c r="G144" i="1"/>
  <c r="F145" i="1" l="1"/>
  <c r="H145" i="1" l="1"/>
  <c r="J145" i="1" l="1"/>
  <c r="E146" i="1" s="1"/>
  <c r="G145" i="1"/>
  <c r="F146" i="1" l="1"/>
  <c r="H146" i="1" l="1"/>
  <c r="J146" i="1" l="1"/>
  <c r="E147" i="1" s="1"/>
  <c r="G146" i="1"/>
  <c r="F147" i="1" l="1"/>
  <c r="H147" i="1" l="1"/>
  <c r="J147" i="1" l="1"/>
  <c r="E148" i="1" s="1"/>
  <c r="G147" i="1"/>
  <c r="F148" i="1" l="1"/>
  <c r="H148" i="1" l="1"/>
  <c r="J148" i="1" l="1"/>
  <c r="E149" i="1" s="1"/>
  <c r="G148" i="1"/>
  <c r="F149" i="1" l="1"/>
  <c r="H149" i="1" l="1"/>
  <c r="J149" i="1" l="1"/>
  <c r="E150" i="1" s="1"/>
  <c r="G149" i="1"/>
  <c r="F150" i="1" l="1"/>
  <c r="H150" i="1" l="1"/>
  <c r="J150" i="1" l="1"/>
  <c r="E151" i="1" s="1"/>
  <c r="G150" i="1"/>
  <c r="F151" i="1" l="1"/>
  <c r="H151" i="1" s="1"/>
  <c r="G151" i="1" l="1"/>
  <c r="J151" i="1"/>
  <c r="E152" i="1" l="1"/>
  <c r="F152" i="1" l="1"/>
  <c r="H152" i="1" l="1"/>
  <c r="J152" i="1" l="1"/>
  <c r="E153" i="1" s="1"/>
  <c r="G152" i="1"/>
  <c r="F153" i="1" l="1"/>
  <c r="H153" i="1" l="1"/>
  <c r="J153" i="1" l="1"/>
  <c r="E154" i="1" s="1"/>
  <c r="G153" i="1"/>
  <c r="F154" i="1" l="1"/>
  <c r="H154" i="1" l="1"/>
  <c r="J154" i="1" l="1"/>
  <c r="E155" i="1" s="1"/>
  <c r="G154" i="1"/>
  <c r="F155" i="1" l="1"/>
  <c r="H155" i="1" l="1"/>
  <c r="J155" i="1" l="1"/>
  <c r="E156" i="1" s="1"/>
  <c r="G155" i="1"/>
  <c r="F156" i="1" l="1"/>
  <c r="H156" i="1" l="1"/>
  <c r="J156" i="1" l="1"/>
  <c r="E157" i="1" s="1"/>
  <c r="G156" i="1"/>
  <c r="F157" i="1" l="1"/>
  <c r="H157" i="1" l="1"/>
  <c r="J157" i="1" l="1"/>
  <c r="E158" i="1" s="1"/>
  <c r="G157" i="1"/>
  <c r="F158" i="1" l="1"/>
  <c r="H158" i="1" l="1"/>
  <c r="J158" i="1" l="1"/>
  <c r="E159" i="1" s="1"/>
  <c r="G158" i="1"/>
  <c r="F159" i="1" l="1"/>
  <c r="H159" i="1" l="1"/>
  <c r="J159" i="1" l="1"/>
  <c r="E160" i="1" s="1"/>
  <c r="G159" i="1"/>
  <c r="F160" i="1" l="1"/>
  <c r="H160" i="1" l="1"/>
  <c r="J160" i="1" l="1"/>
  <c r="E161" i="1" s="1"/>
  <c r="G160" i="1"/>
  <c r="F161" i="1" l="1"/>
  <c r="H161" i="1" l="1"/>
  <c r="J161" i="1" l="1"/>
  <c r="E162" i="1" s="1"/>
  <c r="G161" i="1"/>
  <c r="F162" i="1" l="1"/>
  <c r="H162" i="1" l="1"/>
  <c r="J162" i="1" l="1"/>
  <c r="E163" i="1" s="1"/>
  <c r="G162" i="1"/>
  <c r="F163" i="1" l="1"/>
  <c r="H163" i="1" l="1"/>
  <c r="J163" i="1" l="1"/>
  <c r="E164" i="1" s="1"/>
  <c r="G163" i="1"/>
  <c r="F164" i="1" l="1"/>
  <c r="H164" i="1" l="1"/>
  <c r="J164" i="1" l="1"/>
  <c r="E165" i="1" s="1"/>
  <c r="G164" i="1"/>
  <c r="F165" i="1" l="1"/>
  <c r="H165" i="1" l="1"/>
  <c r="J165" i="1" l="1"/>
  <c r="E166" i="1" s="1"/>
  <c r="G165" i="1"/>
  <c r="F166" i="1" l="1"/>
  <c r="H166" i="1" s="1"/>
  <c r="G166" i="1" l="1"/>
  <c r="J166" i="1"/>
  <c r="E167" i="1" s="1"/>
  <c r="F167" i="1" l="1"/>
  <c r="H167" i="1" l="1"/>
  <c r="J167" i="1" l="1"/>
  <c r="E168" i="1" s="1"/>
  <c r="G167" i="1"/>
  <c r="F168" i="1" l="1"/>
  <c r="H168" i="1" l="1"/>
  <c r="J168" i="1" l="1"/>
  <c r="E169" i="1" s="1"/>
  <c r="G168" i="1"/>
  <c r="F169" i="1" l="1"/>
  <c r="H169" i="1" l="1"/>
  <c r="J169" i="1" l="1"/>
  <c r="E170" i="1" s="1"/>
  <c r="G169" i="1"/>
  <c r="F170" i="1" l="1"/>
  <c r="H170" i="1" s="1"/>
  <c r="G170" i="1" l="1"/>
  <c r="J170" i="1"/>
  <c r="E171" i="1" l="1"/>
  <c r="F171" i="1" l="1"/>
  <c r="H171" i="1" s="1"/>
  <c r="G171" i="1" l="1"/>
  <c r="J171" i="1"/>
  <c r="E172" i="1" l="1"/>
  <c r="F172" i="1" l="1"/>
  <c r="H172" i="1" s="1"/>
  <c r="G172" i="1" l="1"/>
  <c r="J172" i="1"/>
  <c r="E173" i="1" l="1"/>
  <c r="F173" i="1" l="1"/>
  <c r="H173" i="1" l="1"/>
  <c r="J173" i="1" l="1"/>
  <c r="E174" i="1" s="1"/>
  <c r="G173" i="1"/>
  <c r="F174" i="1" l="1"/>
  <c r="H174" i="1" l="1"/>
  <c r="J174" i="1" l="1"/>
  <c r="E175" i="1" s="1"/>
  <c r="G174" i="1"/>
  <c r="F175" i="1" l="1"/>
  <c r="H175" i="1" l="1"/>
  <c r="J175" i="1" l="1"/>
  <c r="E176" i="1" s="1"/>
  <c r="G175" i="1"/>
  <c r="F176" i="1" l="1"/>
  <c r="H176" i="1" l="1"/>
  <c r="J176" i="1" l="1"/>
  <c r="E177" i="1" s="1"/>
  <c r="G176" i="1"/>
  <c r="F177" i="1" l="1"/>
  <c r="H177" i="1" l="1"/>
  <c r="J177" i="1" l="1"/>
  <c r="E178" i="1" s="1"/>
  <c r="G177" i="1"/>
  <c r="F178" i="1" l="1"/>
  <c r="H178" i="1" l="1"/>
  <c r="J178" i="1" l="1"/>
  <c r="E179" i="1" s="1"/>
  <c r="G178" i="1"/>
  <c r="F179" i="1" l="1"/>
  <c r="H179" i="1" l="1"/>
  <c r="J179" i="1" l="1"/>
  <c r="E180" i="1" s="1"/>
  <c r="G179" i="1"/>
  <c r="F180" i="1" l="1"/>
  <c r="H180" i="1" l="1"/>
  <c r="J180" i="1" l="1"/>
  <c r="E181" i="1" s="1"/>
  <c r="G180" i="1"/>
  <c r="F181" i="1" l="1"/>
  <c r="H181" i="1" l="1"/>
  <c r="J181" i="1" l="1"/>
  <c r="E182" i="1" s="1"/>
  <c r="G181" i="1"/>
  <c r="F182" i="1" l="1"/>
  <c r="H182" i="1" l="1"/>
  <c r="J182" i="1" l="1"/>
  <c r="E183" i="1" s="1"/>
  <c r="G182" i="1"/>
  <c r="F183" i="1" l="1"/>
  <c r="H183" i="1" l="1"/>
  <c r="J183" i="1" l="1"/>
  <c r="E184" i="1" s="1"/>
  <c r="G183" i="1"/>
  <c r="F184" i="1" l="1"/>
  <c r="H184" i="1" l="1"/>
  <c r="J184" i="1" l="1"/>
  <c r="E185" i="1" s="1"/>
  <c r="G184" i="1"/>
  <c r="F185" i="1" l="1"/>
  <c r="H185" i="1" l="1"/>
  <c r="J185" i="1" l="1"/>
  <c r="E186" i="1" s="1"/>
  <c r="G185" i="1"/>
  <c r="F186" i="1" l="1"/>
  <c r="H186" i="1" s="1"/>
  <c r="G186" i="1" l="1"/>
  <c r="J186" i="1"/>
  <c r="E187" i="1" l="1"/>
  <c r="F187" i="1" l="1"/>
  <c r="H187" i="1" s="1"/>
  <c r="G187" i="1" l="1"/>
  <c r="J187" i="1"/>
  <c r="E188" i="1" l="1"/>
  <c r="F188" i="1" l="1"/>
  <c r="H188" i="1" l="1"/>
  <c r="J188" i="1" l="1"/>
  <c r="E189" i="1" s="1"/>
  <c r="G188" i="1"/>
  <c r="F189" i="1" l="1"/>
  <c r="H189" i="1" l="1"/>
  <c r="J189" i="1" l="1"/>
  <c r="E190" i="1" s="1"/>
  <c r="G189" i="1"/>
  <c r="F190" i="1" l="1"/>
  <c r="H190" i="1" l="1"/>
  <c r="J190" i="1" l="1"/>
  <c r="E191" i="1" s="1"/>
  <c r="G190" i="1"/>
  <c r="F191" i="1" l="1"/>
  <c r="H191" i="1" l="1"/>
  <c r="J191" i="1" l="1"/>
  <c r="E192" i="1" s="1"/>
  <c r="G191" i="1"/>
  <c r="F192" i="1" l="1"/>
  <c r="H192" i="1" s="1"/>
  <c r="G192" i="1" l="1"/>
  <c r="J192" i="1"/>
  <c r="E193" i="1" l="1"/>
  <c r="F193" i="1" l="1"/>
  <c r="H193" i="1" l="1"/>
  <c r="J193" i="1" l="1"/>
  <c r="E194" i="1" s="1"/>
  <c r="G193" i="1"/>
  <c r="F194" i="1" l="1"/>
  <c r="H194" i="1" l="1"/>
  <c r="J194" i="1" l="1"/>
  <c r="E195" i="1" s="1"/>
  <c r="G194" i="1"/>
  <c r="F195" i="1" l="1"/>
  <c r="H195" i="1" l="1"/>
  <c r="J195" i="1" l="1"/>
  <c r="E196" i="1" s="1"/>
  <c r="G195" i="1"/>
  <c r="F196" i="1" l="1"/>
  <c r="H196" i="1" l="1"/>
  <c r="J196" i="1" l="1"/>
  <c r="E197" i="1" s="1"/>
  <c r="G196" i="1"/>
  <c r="F197" i="1" l="1"/>
  <c r="H197" i="1" l="1"/>
  <c r="J197" i="1" l="1"/>
  <c r="E198" i="1" s="1"/>
  <c r="G197" i="1"/>
  <c r="F198" i="1" l="1"/>
  <c r="H198" i="1" l="1"/>
  <c r="G198" i="1" l="1"/>
  <c r="J198" i="1"/>
  <c r="E199" i="1" l="1"/>
  <c r="F199" i="1" l="1"/>
  <c r="H199" i="1" l="1"/>
  <c r="J199" i="1" l="1"/>
  <c r="E200" i="1" s="1"/>
  <c r="G199" i="1"/>
  <c r="F200" i="1" l="1"/>
  <c r="H200" i="1" l="1"/>
  <c r="J200" i="1" l="1"/>
  <c r="E201" i="1" s="1"/>
  <c r="G200" i="1"/>
  <c r="F201" i="1" l="1"/>
  <c r="H201" i="1" l="1"/>
  <c r="J201" i="1" l="1"/>
  <c r="E202" i="1" s="1"/>
  <c r="G201" i="1"/>
  <c r="F202" i="1" l="1"/>
  <c r="H202" i="1" l="1"/>
  <c r="J202" i="1" l="1"/>
  <c r="E203" i="1" s="1"/>
  <c r="G202" i="1"/>
  <c r="F203" i="1" l="1"/>
  <c r="H203" i="1" l="1"/>
  <c r="J203" i="1" l="1"/>
  <c r="E204" i="1" s="1"/>
  <c r="G203" i="1"/>
  <c r="F204" i="1" l="1"/>
  <c r="H204" i="1" l="1"/>
  <c r="J204" i="1" l="1"/>
  <c r="E205" i="1" s="1"/>
  <c r="G204" i="1"/>
  <c r="F205" i="1" l="1"/>
  <c r="H205" i="1" l="1"/>
  <c r="J205" i="1" l="1"/>
  <c r="E206" i="1" s="1"/>
  <c r="G205" i="1"/>
  <c r="F206" i="1" l="1"/>
  <c r="H206" i="1" l="1"/>
  <c r="J206" i="1" l="1"/>
  <c r="E207" i="1" s="1"/>
  <c r="G206" i="1"/>
  <c r="F207" i="1" l="1"/>
  <c r="H207" i="1" l="1"/>
  <c r="J207" i="1" l="1"/>
  <c r="E208" i="1" s="1"/>
  <c r="G207" i="1"/>
  <c r="F208" i="1" l="1"/>
  <c r="H208" i="1" l="1"/>
  <c r="J208" i="1" l="1"/>
  <c r="E209" i="1" s="1"/>
  <c r="G208" i="1"/>
  <c r="F209" i="1" l="1"/>
  <c r="H209" i="1" l="1"/>
  <c r="J209" i="1" l="1"/>
  <c r="E210" i="1" s="1"/>
  <c r="G209" i="1"/>
  <c r="F210" i="1" l="1"/>
  <c r="H210" i="1" l="1"/>
  <c r="J210" i="1" l="1"/>
  <c r="E211" i="1" s="1"/>
  <c r="G210" i="1"/>
  <c r="F211" i="1" l="1"/>
  <c r="H211" i="1" l="1"/>
  <c r="J211" i="1" l="1"/>
  <c r="E212" i="1" s="1"/>
  <c r="G211" i="1"/>
  <c r="F212" i="1" l="1"/>
  <c r="H212" i="1" l="1"/>
  <c r="J212" i="1" l="1"/>
  <c r="E213" i="1" s="1"/>
  <c r="G212" i="1"/>
  <c r="F213" i="1" l="1"/>
  <c r="H213" i="1" l="1"/>
  <c r="J213" i="1" l="1"/>
  <c r="E214" i="1" s="1"/>
  <c r="G213" i="1"/>
  <c r="F214" i="1" l="1"/>
  <c r="H214" i="1" l="1"/>
  <c r="J214" i="1" l="1"/>
  <c r="E215" i="1" s="1"/>
  <c r="G214" i="1"/>
  <c r="F215" i="1" l="1"/>
  <c r="H215" i="1" l="1"/>
  <c r="J215" i="1" l="1"/>
  <c r="E216" i="1" s="1"/>
  <c r="G215" i="1"/>
  <c r="F216" i="1" l="1"/>
  <c r="H216" i="1" l="1"/>
  <c r="J216" i="1" l="1"/>
  <c r="E217" i="1" s="1"/>
  <c r="G216" i="1"/>
  <c r="F217" i="1" l="1"/>
  <c r="H217" i="1" s="1"/>
  <c r="G217" i="1" l="1"/>
  <c r="J217" i="1"/>
  <c r="E218" i="1" l="1"/>
  <c r="F218" i="1" l="1"/>
  <c r="H218" i="1" l="1"/>
  <c r="J218" i="1" l="1"/>
  <c r="E219" i="1" s="1"/>
  <c r="G218" i="1"/>
  <c r="F219" i="1" l="1"/>
  <c r="H219" i="1" l="1"/>
  <c r="J219" i="1" l="1"/>
  <c r="E220" i="1" s="1"/>
  <c r="G219" i="1"/>
  <c r="F220" i="1" l="1"/>
  <c r="H220" i="1" l="1"/>
  <c r="J220" i="1" l="1"/>
  <c r="E221" i="1" s="1"/>
  <c r="G220" i="1"/>
  <c r="F221" i="1" l="1"/>
  <c r="H221" i="1" l="1"/>
  <c r="J221" i="1" l="1"/>
  <c r="E222" i="1" s="1"/>
  <c r="G221" i="1"/>
  <c r="F222" i="1" l="1"/>
  <c r="H222" i="1" l="1"/>
  <c r="J222" i="1" l="1"/>
  <c r="E223" i="1" s="1"/>
  <c r="G222" i="1"/>
  <c r="F223" i="1" l="1"/>
  <c r="H223" i="1" l="1"/>
  <c r="J223" i="1" l="1"/>
  <c r="E224" i="1" s="1"/>
  <c r="G223" i="1"/>
  <c r="F224" i="1" l="1"/>
  <c r="H224" i="1" l="1"/>
  <c r="J224" i="1" l="1"/>
  <c r="E225" i="1" s="1"/>
  <c r="G224" i="1"/>
  <c r="F225" i="1" l="1"/>
  <c r="H225" i="1" l="1"/>
  <c r="J225" i="1" l="1"/>
  <c r="E226" i="1" s="1"/>
  <c r="G225" i="1"/>
  <c r="F226" i="1" l="1"/>
  <c r="H226" i="1" l="1"/>
  <c r="J226" i="1" l="1"/>
  <c r="E227" i="1" s="1"/>
  <c r="G226" i="1"/>
  <c r="F227" i="1" l="1"/>
  <c r="H227" i="1" l="1"/>
  <c r="J227" i="1" l="1"/>
  <c r="E228" i="1" s="1"/>
  <c r="G227" i="1"/>
  <c r="F228" i="1" l="1"/>
  <c r="H228" i="1" l="1"/>
  <c r="J228" i="1" l="1"/>
  <c r="E229" i="1" s="1"/>
  <c r="G228" i="1"/>
  <c r="F229" i="1" l="1"/>
  <c r="H229" i="1" l="1"/>
  <c r="J229" i="1" l="1"/>
  <c r="E230" i="1" s="1"/>
  <c r="G229" i="1"/>
  <c r="F230" i="1" l="1"/>
  <c r="H230" i="1" l="1"/>
  <c r="J230" i="1" l="1"/>
  <c r="E231" i="1" s="1"/>
  <c r="G230" i="1"/>
  <c r="F231" i="1" l="1"/>
  <c r="H231" i="1" l="1"/>
  <c r="J231" i="1" l="1"/>
  <c r="E232" i="1" s="1"/>
  <c r="G231" i="1"/>
  <c r="F232" i="1" l="1"/>
  <c r="H232" i="1" l="1"/>
  <c r="J232" i="1" l="1"/>
  <c r="E233" i="1" s="1"/>
  <c r="G232" i="1"/>
  <c r="F233" i="1" l="1"/>
  <c r="H233" i="1" l="1"/>
  <c r="J233" i="1" l="1"/>
  <c r="E234" i="1" s="1"/>
  <c r="G233" i="1"/>
  <c r="F234" i="1" l="1"/>
  <c r="H234" i="1" l="1"/>
  <c r="J234" i="1" l="1"/>
  <c r="E235" i="1" s="1"/>
  <c r="G234" i="1"/>
  <c r="F235" i="1" l="1"/>
  <c r="H235" i="1" l="1"/>
  <c r="J235" i="1" l="1"/>
  <c r="E236" i="1" s="1"/>
  <c r="G235" i="1"/>
  <c r="F236" i="1" l="1"/>
  <c r="H236" i="1" l="1"/>
  <c r="J236" i="1" l="1"/>
  <c r="E237" i="1" s="1"/>
  <c r="G236" i="1"/>
  <c r="F237" i="1" l="1"/>
  <c r="H237" i="1" l="1"/>
  <c r="J237" i="1" l="1"/>
  <c r="E238" i="1" s="1"/>
  <c r="G237" i="1"/>
  <c r="F238" i="1" l="1"/>
  <c r="H238" i="1" l="1"/>
  <c r="J238" i="1" l="1"/>
  <c r="E239" i="1" s="1"/>
  <c r="G238" i="1"/>
  <c r="F239" i="1" l="1"/>
  <c r="H239" i="1" s="1"/>
  <c r="G239" i="1" l="1"/>
  <c r="J239" i="1"/>
  <c r="E240" i="1" l="1"/>
  <c r="F240" i="1" l="1"/>
  <c r="H240" i="1" l="1"/>
  <c r="J240" i="1" l="1"/>
  <c r="E241" i="1" s="1"/>
  <c r="G240" i="1"/>
  <c r="F241" i="1" l="1"/>
  <c r="H241" i="1" l="1"/>
  <c r="J241" i="1" l="1"/>
  <c r="E242" i="1" s="1"/>
  <c r="G241" i="1"/>
  <c r="F242" i="1" l="1"/>
  <c r="H242" i="1" l="1"/>
  <c r="J242" i="1" l="1"/>
  <c r="E243" i="1" s="1"/>
  <c r="G242" i="1"/>
  <c r="F243" i="1" l="1"/>
  <c r="H243" i="1" l="1"/>
  <c r="J243" i="1" l="1"/>
  <c r="E244" i="1" s="1"/>
  <c r="G243" i="1"/>
  <c r="F244" i="1" l="1"/>
  <c r="H244" i="1" l="1"/>
  <c r="J244" i="1" l="1"/>
  <c r="E245" i="1" s="1"/>
  <c r="G244" i="1"/>
  <c r="F245" i="1" l="1"/>
  <c r="H245" i="1" l="1"/>
  <c r="J245" i="1" l="1"/>
  <c r="E246" i="1" s="1"/>
  <c r="G245" i="1"/>
  <c r="F246" i="1" l="1"/>
  <c r="H246" i="1" l="1"/>
  <c r="J246" i="1" l="1"/>
  <c r="E247" i="1" s="1"/>
  <c r="G246" i="1"/>
  <c r="F247" i="1" l="1"/>
  <c r="H247" i="1" l="1"/>
  <c r="J247" i="1" l="1"/>
  <c r="E248" i="1" s="1"/>
  <c r="G247" i="1"/>
  <c r="F248" i="1" l="1"/>
  <c r="H248" i="1" l="1"/>
  <c r="J248" i="1" l="1"/>
  <c r="E249" i="1" s="1"/>
  <c r="G248" i="1"/>
  <c r="F249" i="1" l="1"/>
  <c r="H249" i="1" l="1"/>
  <c r="J249" i="1" l="1"/>
  <c r="E250" i="1" s="1"/>
  <c r="G249" i="1"/>
  <c r="F250" i="1" l="1"/>
  <c r="H250" i="1" l="1"/>
  <c r="J250" i="1" l="1"/>
  <c r="E251" i="1" s="1"/>
  <c r="G250" i="1"/>
  <c r="F251" i="1" l="1"/>
  <c r="H251" i="1" l="1"/>
  <c r="J251" i="1" l="1"/>
  <c r="E252" i="1" s="1"/>
  <c r="G251" i="1"/>
  <c r="F252" i="1" l="1"/>
  <c r="H252" i="1" l="1"/>
  <c r="J252" i="1" l="1"/>
  <c r="E253" i="1" s="1"/>
  <c r="G252" i="1"/>
  <c r="F253" i="1" l="1"/>
  <c r="H253" i="1" l="1"/>
  <c r="J253" i="1" l="1"/>
  <c r="E254" i="1" s="1"/>
  <c r="G253" i="1"/>
  <c r="F254" i="1" l="1"/>
  <c r="H254" i="1" l="1"/>
  <c r="J254" i="1" l="1"/>
  <c r="E255" i="1" s="1"/>
  <c r="G254" i="1"/>
  <c r="F255" i="1" l="1"/>
  <c r="H255" i="1" l="1"/>
  <c r="J255" i="1" l="1"/>
  <c r="E256" i="1" s="1"/>
  <c r="G255" i="1"/>
  <c r="F256" i="1" l="1"/>
  <c r="H256" i="1" l="1"/>
  <c r="J256" i="1" l="1"/>
  <c r="E257" i="1" s="1"/>
  <c r="G256" i="1"/>
  <c r="F257" i="1" l="1"/>
  <c r="H257" i="1" l="1"/>
  <c r="J257" i="1" l="1"/>
  <c r="E258" i="1" s="1"/>
  <c r="G257" i="1"/>
  <c r="F258" i="1" l="1"/>
  <c r="H258" i="1" l="1"/>
  <c r="J258" i="1" l="1"/>
  <c r="E259" i="1" s="1"/>
  <c r="G258" i="1"/>
  <c r="F259" i="1" l="1"/>
  <c r="H259" i="1" s="1"/>
  <c r="G259" i="1" l="1"/>
  <c r="J259" i="1"/>
  <c r="E260" i="1" l="1"/>
  <c r="F260" i="1" l="1"/>
  <c r="H260" i="1" l="1"/>
  <c r="J260" i="1" l="1"/>
  <c r="E261" i="1" s="1"/>
  <c r="G260" i="1"/>
  <c r="F261" i="1" l="1"/>
  <c r="H261" i="1" l="1"/>
  <c r="J261" i="1" l="1"/>
  <c r="E262" i="1" s="1"/>
  <c r="G261" i="1"/>
  <c r="F262" i="1" l="1"/>
  <c r="H262" i="1" l="1"/>
  <c r="J262" i="1" l="1"/>
  <c r="E263" i="1" s="1"/>
  <c r="G262" i="1"/>
  <c r="F263" i="1" l="1"/>
  <c r="H263" i="1" l="1"/>
  <c r="J263" i="1" l="1"/>
  <c r="E264" i="1" s="1"/>
  <c r="G263" i="1"/>
  <c r="F264" i="1" l="1"/>
  <c r="H264" i="1" l="1"/>
  <c r="J264" i="1" l="1"/>
  <c r="E265" i="1" s="1"/>
  <c r="G264" i="1"/>
  <c r="F265" i="1" l="1"/>
  <c r="H265" i="1" l="1"/>
  <c r="J265" i="1" l="1"/>
  <c r="E266" i="1" s="1"/>
  <c r="G265" i="1"/>
  <c r="F266" i="1" l="1"/>
  <c r="H266" i="1" l="1"/>
  <c r="G266" i="1" l="1"/>
  <c r="J266" i="1"/>
  <c r="E267" i="1" s="1"/>
  <c r="F267" i="1" l="1"/>
  <c r="H267" i="1" l="1"/>
  <c r="J267" i="1" l="1"/>
  <c r="E268" i="1" s="1"/>
  <c r="G267" i="1"/>
  <c r="F268" i="1" l="1"/>
  <c r="H268" i="1" l="1"/>
  <c r="J268" i="1" l="1"/>
  <c r="E269" i="1" s="1"/>
  <c r="G268" i="1"/>
  <c r="F269" i="1" l="1"/>
  <c r="H269" i="1" l="1"/>
  <c r="J269" i="1" l="1"/>
  <c r="E270" i="1" s="1"/>
  <c r="G269" i="1"/>
  <c r="F270" i="1" l="1"/>
  <c r="H270" i="1" l="1"/>
  <c r="J270" i="1" l="1"/>
  <c r="E271" i="1" s="1"/>
  <c r="G270" i="1"/>
  <c r="F271" i="1" l="1"/>
  <c r="H271" i="1" l="1"/>
  <c r="J271" i="1" l="1"/>
  <c r="E272" i="1" s="1"/>
  <c r="G271" i="1"/>
  <c r="F272" i="1" l="1"/>
  <c r="H272" i="1" l="1"/>
  <c r="J272" i="1" l="1"/>
  <c r="E273" i="1" s="1"/>
  <c r="G272" i="1"/>
  <c r="F273" i="1" l="1"/>
  <c r="H273" i="1" l="1"/>
  <c r="J273" i="1" l="1"/>
  <c r="E274" i="1" s="1"/>
  <c r="G273" i="1"/>
  <c r="F274" i="1" l="1"/>
  <c r="H274" i="1" l="1"/>
  <c r="J274" i="1" l="1"/>
  <c r="E275" i="1" s="1"/>
  <c r="G274" i="1"/>
  <c r="F275" i="1" l="1"/>
  <c r="H275" i="1" l="1"/>
  <c r="J275" i="1" l="1"/>
  <c r="E276" i="1" s="1"/>
  <c r="G275" i="1"/>
  <c r="F276" i="1" l="1"/>
  <c r="H276" i="1" l="1"/>
  <c r="J276" i="1" l="1"/>
  <c r="E277" i="1" s="1"/>
  <c r="G276" i="1"/>
  <c r="F277" i="1" l="1"/>
  <c r="H277" i="1" l="1"/>
  <c r="J277" i="1" l="1"/>
  <c r="E278" i="1" s="1"/>
  <c r="G277" i="1"/>
  <c r="F278" i="1" l="1"/>
  <c r="H278" i="1" l="1"/>
  <c r="J278" i="1" l="1"/>
  <c r="E279" i="1" s="1"/>
  <c r="G278" i="1"/>
  <c r="F279" i="1" l="1"/>
  <c r="H279" i="1" l="1"/>
  <c r="J279" i="1" l="1"/>
  <c r="E280" i="1" s="1"/>
  <c r="G279" i="1"/>
  <c r="F280" i="1" l="1"/>
  <c r="H280" i="1" l="1"/>
  <c r="J280" i="1" l="1"/>
  <c r="E281" i="1" s="1"/>
  <c r="G280" i="1"/>
  <c r="F281" i="1" l="1"/>
  <c r="H281" i="1" l="1"/>
  <c r="J281" i="1" l="1"/>
  <c r="E282" i="1" s="1"/>
  <c r="G281" i="1"/>
  <c r="F282" i="1" l="1"/>
  <c r="H282" i="1" l="1"/>
  <c r="J282" i="1" l="1"/>
  <c r="E283" i="1" s="1"/>
  <c r="G282" i="1"/>
  <c r="F283" i="1" l="1"/>
  <c r="H283" i="1" l="1"/>
  <c r="J283" i="1" l="1"/>
  <c r="E284" i="1" s="1"/>
  <c r="G283" i="1"/>
  <c r="F284" i="1" l="1"/>
  <c r="H284" i="1" l="1"/>
  <c r="J284" i="1" l="1"/>
  <c r="E285" i="1" s="1"/>
  <c r="G284" i="1"/>
  <c r="F285" i="1" l="1"/>
  <c r="H285" i="1" l="1"/>
  <c r="G285" i="1" l="1"/>
  <c r="J285" i="1"/>
  <c r="E286" i="1" l="1"/>
  <c r="F286" i="1" l="1"/>
  <c r="H286" i="1" l="1"/>
  <c r="J286" i="1" l="1"/>
  <c r="E287" i="1" s="1"/>
  <c r="G286" i="1"/>
  <c r="F287" i="1" l="1"/>
  <c r="H287" i="1" l="1"/>
  <c r="J287" i="1" l="1"/>
  <c r="E288" i="1" s="1"/>
  <c r="G287" i="1"/>
  <c r="F288" i="1" l="1"/>
  <c r="H288" i="1" l="1"/>
  <c r="J288" i="1" l="1"/>
  <c r="E289" i="1" s="1"/>
  <c r="G288" i="1"/>
  <c r="F289" i="1" l="1"/>
  <c r="H289" i="1" l="1"/>
  <c r="J289" i="1" l="1"/>
  <c r="E290" i="1" s="1"/>
  <c r="G289" i="1"/>
  <c r="F290" i="1" l="1"/>
  <c r="H290" i="1" l="1"/>
  <c r="J290" i="1" l="1"/>
  <c r="E291" i="1" s="1"/>
  <c r="G290" i="1"/>
  <c r="F291" i="1" l="1"/>
  <c r="H291" i="1" l="1"/>
  <c r="J291" i="1" l="1"/>
  <c r="E292" i="1" s="1"/>
  <c r="G291" i="1"/>
  <c r="F292" i="1" l="1"/>
  <c r="H292" i="1" l="1"/>
  <c r="J292" i="1" l="1"/>
  <c r="E293" i="1" s="1"/>
  <c r="G292" i="1"/>
  <c r="F293" i="1" l="1"/>
  <c r="H293" i="1" l="1"/>
  <c r="J293" i="1" l="1"/>
  <c r="E294" i="1" s="1"/>
  <c r="G293" i="1"/>
  <c r="F294" i="1" l="1"/>
  <c r="H294" i="1" l="1"/>
  <c r="J294" i="1" l="1"/>
  <c r="E295" i="1" s="1"/>
  <c r="G294" i="1"/>
  <c r="F295" i="1" l="1"/>
  <c r="H295" i="1" l="1"/>
  <c r="J295" i="1" l="1"/>
  <c r="E296" i="1" s="1"/>
  <c r="G295" i="1"/>
  <c r="F296" i="1" l="1"/>
  <c r="H296" i="1" l="1"/>
  <c r="J296" i="1" l="1"/>
  <c r="E297" i="1" s="1"/>
  <c r="G296" i="1"/>
  <c r="F297" i="1" l="1"/>
  <c r="H297" i="1" l="1"/>
  <c r="J297" i="1" l="1"/>
  <c r="E298" i="1" s="1"/>
  <c r="G297" i="1"/>
  <c r="F298" i="1" l="1"/>
  <c r="H298" i="1" l="1"/>
  <c r="J298" i="1" l="1"/>
  <c r="E299" i="1" s="1"/>
  <c r="G298" i="1"/>
  <c r="F299" i="1" l="1"/>
  <c r="H299" i="1" l="1"/>
  <c r="J299" i="1" l="1"/>
  <c r="E300" i="1" s="1"/>
  <c r="G299" i="1"/>
  <c r="F300" i="1" l="1"/>
  <c r="H300" i="1" l="1"/>
  <c r="J300" i="1" l="1"/>
  <c r="E301" i="1" s="1"/>
  <c r="G300" i="1"/>
  <c r="F301" i="1" l="1"/>
  <c r="H301" i="1" l="1"/>
  <c r="J301" i="1" l="1"/>
  <c r="E302" i="1" s="1"/>
  <c r="G301" i="1"/>
  <c r="F302" i="1" l="1"/>
  <c r="H302" i="1" l="1"/>
  <c r="J302" i="1" l="1"/>
  <c r="E303" i="1" s="1"/>
  <c r="G302" i="1"/>
  <c r="F303" i="1" l="1"/>
  <c r="H303" i="1" l="1"/>
  <c r="J303" i="1" l="1"/>
  <c r="E304" i="1" s="1"/>
  <c r="G303" i="1"/>
  <c r="F304" i="1" l="1"/>
  <c r="H304" i="1" l="1"/>
  <c r="J304" i="1" l="1"/>
  <c r="E305" i="1" s="1"/>
  <c r="G304" i="1"/>
  <c r="F305" i="1" l="1"/>
  <c r="H305" i="1" l="1"/>
  <c r="J305" i="1" l="1"/>
  <c r="E306" i="1" s="1"/>
  <c r="G305" i="1"/>
  <c r="F306" i="1" l="1"/>
  <c r="H306" i="1" l="1"/>
  <c r="J306" i="1" l="1"/>
  <c r="E307" i="1" s="1"/>
  <c r="G306" i="1"/>
  <c r="F307" i="1" l="1"/>
  <c r="H307" i="1" l="1"/>
  <c r="J307" i="1" l="1"/>
  <c r="E308" i="1" s="1"/>
  <c r="G307" i="1"/>
  <c r="F308" i="1" l="1"/>
  <c r="H308" i="1" l="1"/>
  <c r="J308" i="1" l="1"/>
  <c r="E309" i="1" s="1"/>
  <c r="G308" i="1"/>
  <c r="F309" i="1" l="1"/>
  <c r="H309" i="1" l="1"/>
  <c r="J309" i="1" l="1"/>
  <c r="E310" i="1" s="1"/>
  <c r="G309" i="1"/>
  <c r="F310" i="1" l="1"/>
  <c r="H310" i="1" l="1"/>
  <c r="J310" i="1" l="1"/>
  <c r="E311" i="1" s="1"/>
  <c r="G310" i="1"/>
  <c r="F311" i="1" l="1"/>
  <c r="H311" i="1" l="1"/>
  <c r="J311" i="1" l="1"/>
  <c r="E312" i="1" s="1"/>
  <c r="G311" i="1"/>
  <c r="F312" i="1" l="1"/>
  <c r="H312" i="1" l="1"/>
  <c r="J312" i="1" l="1"/>
  <c r="E313" i="1" s="1"/>
  <c r="G312" i="1"/>
  <c r="F313" i="1" l="1"/>
  <c r="H313" i="1" l="1"/>
  <c r="J313" i="1" l="1"/>
  <c r="E314" i="1" s="1"/>
  <c r="G313" i="1"/>
  <c r="F314" i="1" l="1"/>
  <c r="H314" i="1" l="1"/>
  <c r="J314" i="1" l="1"/>
  <c r="E315" i="1" s="1"/>
  <c r="G314" i="1"/>
  <c r="F315" i="1" l="1"/>
  <c r="H315" i="1" l="1"/>
  <c r="J315" i="1" l="1"/>
  <c r="E316" i="1" s="1"/>
  <c r="G315" i="1"/>
  <c r="F316" i="1" l="1"/>
  <c r="H316" i="1" l="1"/>
  <c r="J316" i="1" l="1"/>
  <c r="E317" i="1" s="1"/>
  <c r="G316" i="1"/>
  <c r="F317" i="1" l="1"/>
  <c r="H317" i="1" l="1"/>
  <c r="J317" i="1" l="1"/>
  <c r="E318" i="1" s="1"/>
  <c r="G317" i="1"/>
  <c r="F318" i="1" l="1"/>
  <c r="H318" i="1" l="1"/>
  <c r="J318" i="1" l="1"/>
  <c r="E319" i="1" s="1"/>
  <c r="F319" i="1" s="1"/>
  <c r="G318" i="1"/>
  <c r="H319" i="1" l="1"/>
  <c r="G319" i="1" l="1"/>
  <c r="J319" i="1"/>
  <c r="E320" i="1" s="1"/>
  <c r="F320" i="1" s="1"/>
  <c r="H320" i="1" l="1"/>
  <c r="G320" i="1" l="1"/>
  <c r="J320" i="1"/>
  <c r="E321" i="1" l="1"/>
  <c r="F321" i="1" s="1"/>
  <c r="H321" i="1"/>
  <c r="G321" i="1" l="1"/>
  <c r="J321" i="1"/>
  <c r="E322" i="1" l="1"/>
  <c r="F322" i="1" s="1"/>
  <c r="H322" i="1"/>
  <c r="G322" i="1" l="1"/>
  <c r="J322" i="1"/>
  <c r="E323" i="1" l="1"/>
  <c r="F323" i="1" s="1"/>
  <c r="H323" i="1" l="1"/>
  <c r="G323" i="1" l="1"/>
  <c r="J323" i="1"/>
  <c r="E324" i="1" l="1"/>
  <c r="F324" i="1" s="1"/>
  <c r="H324" i="1"/>
  <c r="G324" i="1" l="1"/>
  <c r="J324" i="1"/>
  <c r="E325" i="1" l="1"/>
  <c r="F325" i="1" l="1"/>
  <c r="H325" i="1" l="1"/>
  <c r="J325" i="1" l="1"/>
  <c r="E326" i="1" s="1"/>
  <c r="G325" i="1"/>
  <c r="F326" i="1" l="1"/>
  <c r="H326" i="1" l="1"/>
  <c r="J326" i="1" l="1"/>
  <c r="E327" i="1" s="1"/>
  <c r="G326" i="1"/>
  <c r="F327" i="1" l="1"/>
  <c r="H327" i="1" l="1"/>
  <c r="J327" i="1" l="1"/>
  <c r="E328" i="1" s="1"/>
  <c r="G327" i="1"/>
  <c r="F328" i="1" l="1"/>
  <c r="H328" i="1" l="1"/>
  <c r="J328" i="1" l="1"/>
  <c r="E329" i="1" s="1"/>
  <c r="G328" i="1"/>
  <c r="F329" i="1" l="1"/>
  <c r="H329" i="1" l="1"/>
  <c r="J329" i="1" l="1"/>
  <c r="E330" i="1" s="1"/>
  <c r="G329" i="1"/>
  <c r="F330" i="1" l="1"/>
  <c r="H330" i="1" l="1"/>
  <c r="J330" i="1" l="1"/>
  <c r="E331" i="1" s="1"/>
  <c r="G330" i="1"/>
  <c r="F331" i="1" l="1"/>
  <c r="H331" i="1" l="1"/>
  <c r="J331" i="1" l="1"/>
  <c r="E332" i="1" s="1"/>
  <c r="G331" i="1"/>
  <c r="F332" i="1" l="1"/>
  <c r="H332" i="1" l="1"/>
  <c r="G332" i="1" l="1"/>
  <c r="J332" i="1"/>
  <c r="E333" i="1" l="1"/>
  <c r="F333" i="1" l="1"/>
  <c r="H333" i="1" l="1"/>
  <c r="G333" i="1" l="1"/>
  <c r="J333" i="1"/>
  <c r="E334" i="1" l="1"/>
  <c r="F334" i="1" s="1"/>
  <c r="H334" i="1"/>
  <c r="G334" i="1" l="1"/>
  <c r="J334" i="1"/>
  <c r="E335" i="1" l="1"/>
  <c r="F335" i="1" s="1"/>
  <c r="H335" i="1"/>
  <c r="G335" i="1" l="1"/>
  <c r="J335" i="1"/>
  <c r="E336" i="1" l="1"/>
  <c r="F336" i="1" s="1"/>
  <c r="H336" i="1" s="1"/>
  <c r="G336" i="1" l="1"/>
  <c r="J336" i="1"/>
  <c r="E337" i="1" l="1"/>
  <c r="F337" i="1" l="1"/>
  <c r="H337" i="1" l="1"/>
  <c r="J337" i="1" l="1"/>
  <c r="E338" i="1" s="1"/>
  <c r="G337" i="1"/>
  <c r="F338" i="1" l="1"/>
  <c r="H338" i="1" l="1"/>
  <c r="J338" i="1" l="1"/>
  <c r="E339" i="1" s="1"/>
  <c r="G338" i="1"/>
  <c r="F339" i="1" l="1"/>
  <c r="H339" i="1" l="1"/>
  <c r="J339" i="1" l="1"/>
  <c r="E340" i="1" s="1"/>
  <c r="G339" i="1"/>
  <c r="F340" i="1" l="1"/>
  <c r="H340" i="1" l="1"/>
  <c r="J340" i="1" l="1"/>
  <c r="E341" i="1" s="1"/>
  <c r="G340" i="1"/>
  <c r="F341" i="1" l="1"/>
  <c r="H341" i="1" l="1"/>
  <c r="J341" i="1" l="1"/>
  <c r="E342" i="1" s="1"/>
  <c r="G341" i="1"/>
  <c r="F342" i="1" l="1"/>
  <c r="H342" i="1" l="1"/>
  <c r="G342" i="1" l="1"/>
  <c r="J342" i="1"/>
  <c r="E343" i="1" l="1"/>
  <c r="F343" i="1" l="1"/>
  <c r="H343" i="1" l="1"/>
  <c r="J343" i="1" l="1"/>
  <c r="E344" i="1" s="1"/>
  <c r="F344" i="1" s="1"/>
  <c r="G343" i="1"/>
  <c r="H344" i="1" l="1"/>
  <c r="G344" i="1" l="1"/>
  <c r="J344" i="1"/>
  <c r="E345" i="1" l="1"/>
  <c r="F345" i="1" s="1"/>
  <c r="H345" i="1" l="1"/>
  <c r="G345" i="1" l="1"/>
  <c r="J345" i="1"/>
  <c r="E346" i="1" l="1"/>
  <c r="F346" i="1" s="1"/>
  <c r="H346" i="1" l="1"/>
  <c r="G346" i="1" l="1"/>
  <c r="J346" i="1"/>
  <c r="E347" i="1" l="1"/>
  <c r="F347" i="1" s="1"/>
  <c r="H347" i="1"/>
  <c r="G347" i="1" l="1"/>
  <c r="J347" i="1"/>
  <c r="E348" i="1" l="1"/>
  <c r="F348" i="1" s="1"/>
  <c r="H348" i="1" l="1"/>
  <c r="G348" i="1" l="1"/>
  <c r="J348" i="1"/>
  <c r="E349" i="1" l="1"/>
  <c r="F349" i="1" l="1"/>
  <c r="H349" i="1" l="1"/>
  <c r="J349" i="1" l="1"/>
  <c r="E350" i="1" s="1"/>
  <c r="G349" i="1"/>
  <c r="F350" i="1" l="1"/>
  <c r="H350" i="1" l="1"/>
  <c r="J350" i="1" l="1"/>
  <c r="E351" i="1" s="1"/>
  <c r="G350" i="1"/>
  <c r="F351" i="1" l="1"/>
  <c r="H351" i="1" l="1"/>
  <c r="J351" i="1" l="1"/>
  <c r="E352" i="1" s="1"/>
  <c r="G351" i="1"/>
  <c r="F352" i="1" l="1"/>
  <c r="H352" i="1" l="1"/>
  <c r="J352" i="1" l="1"/>
  <c r="E353" i="1" s="1"/>
  <c r="G352" i="1"/>
  <c r="F353" i="1" l="1"/>
  <c r="H353" i="1" l="1"/>
  <c r="J353" i="1" l="1"/>
  <c r="E354" i="1" s="1"/>
  <c r="G353" i="1"/>
  <c r="F354" i="1" l="1"/>
  <c r="H354" i="1" l="1"/>
  <c r="J354" i="1" l="1"/>
  <c r="E355" i="1" s="1"/>
  <c r="G354" i="1"/>
  <c r="F355" i="1" l="1"/>
  <c r="H355" i="1" l="1"/>
  <c r="J355" i="1" l="1"/>
  <c r="E356" i="1" s="1"/>
  <c r="F356" i="1" s="1"/>
  <c r="G355" i="1"/>
  <c r="H356" i="1" l="1"/>
  <c r="J356" i="1" l="1"/>
  <c r="E357" i="1" s="1"/>
  <c r="G356" i="1"/>
  <c r="F357" i="1" l="1"/>
  <c r="H357" i="1" l="1"/>
  <c r="G357" i="1" l="1"/>
  <c r="J357" i="1"/>
  <c r="E358" i="1" l="1"/>
  <c r="F358" i="1" s="1"/>
  <c r="H358" i="1" l="1"/>
  <c r="G358" i="1" l="1"/>
  <c r="J358" i="1"/>
  <c r="E359" i="1" l="1"/>
  <c r="F359" i="1" s="1"/>
  <c r="H359" i="1"/>
  <c r="G359" i="1" l="1"/>
  <c r="J359" i="1"/>
  <c r="E360" i="1" l="1"/>
  <c r="F360" i="1" s="1"/>
  <c r="H360" i="1" l="1"/>
  <c r="G360" i="1" l="1"/>
  <c r="J360" i="1"/>
  <c r="E361" i="1" l="1"/>
  <c r="F361" i="1" l="1"/>
  <c r="H361" i="1" l="1"/>
  <c r="J361" i="1" l="1"/>
  <c r="E362" i="1" s="1"/>
  <c r="F362" i="1" s="1"/>
  <c r="G361" i="1"/>
  <c r="H362" i="1" l="1"/>
  <c r="G362" i="1" l="1"/>
  <c r="J362" i="1"/>
  <c r="E363" i="1" l="1"/>
  <c r="F363" i="1" s="1"/>
  <c r="H363" i="1" l="1"/>
  <c r="G363" i="1" l="1"/>
  <c r="J363" i="1"/>
  <c r="E364" i="1" l="1"/>
  <c r="F364" i="1" s="1"/>
  <c r="H364" i="1" l="1"/>
  <c r="G364" i="1" l="1"/>
  <c r="J364" i="1"/>
  <c r="E365" i="1" l="1"/>
  <c r="F365" i="1" s="1"/>
  <c r="H365" i="1" l="1"/>
  <c r="G365" i="1" l="1"/>
  <c r="J365" i="1"/>
  <c r="E366" i="1" l="1"/>
  <c r="F366" i="1" l="1"/>
  <c r="H366" i="1" l="1"/>
  <c r="J366" i="1" l="1"/>
  <c r="E367" i="1" s="1"/>
  <c r="G366" i="1"/>
  <c r="F367" i="1" l="1"/>
  <c r="H367" i="1" s="1"/>
  <c r="G367" i="1" l="1"/>
  <c r="J367" i="1"/>
  <c r="E368" i="1" l="1"/>
  <c r="F368" i="1" s="1"/>
  <c r="H368" i="1" l="1"/>
  <c r="G368" i="1" l="1"/>
  <c r="J368" i="1"/>
  <c r="E369" i="1" l="1"/>
  <c r="F369" i="1" s="1"/>
  <c r="H369" i="1" l="1"/>
  <c r="G369" i="1" l="1"/>
  <c r="J369" i="1"/>
  <c r="E370" i="1" l="1"/>
  <c r="F370" i="1" s="1"/>
  <c r="H370" i="1" l="1"/>
  <c r="G370" i="1" l="1"/>
  <c r="J370" i="1"/>
  <c r="E371" i="1" l="1"/>
  <c r="F371" i="1" s="1"/>
  <c r="H371" i="1" l="1"/>
  <c r="G371" i="1" l="1"/>
  <c r="J371" i="1"/>
  <c r="E372" i="1" l="1"/>
  <c r="F372" i="1" s="1"/>
  <c r="H372" i="1" l="1"/>
  <c r="G372" i="1" l="1"/>
  <c r="J372" i="1"/>
  <c r="E373" i="1" l="1"/>
  <c r="F373" i="1" s="1"/>
  <c r="H373" i="1"/>
  <c r="G373" i="1" l="1"/>
  <c r="J373" i="1"/>
  <c r="E374" i="1" l="1"/>
  <c r="F374" i="1" s="1"/>
  <c r="H374" i="1" l="1"/>
  <c r="G374" i="1" l="1"/>
  <c r="J374" i="1"/>
  <c r="E375" i="1" l="1"/>
  <c r="F375" i="1" s="1"/>
  <c r="H375" i="1" l="1"/>
  <c r="G375" i="1" l="1"/>
  <c r="J375" i="1"/>
  <c r="E376" i="1" l="1"/>
  <c r="F376" i="1" s="1"/>
  <c r="H376" i="1" l="1"/>
  <c r="G376" i="1" l="1"/>
  <c r="J376" i="1"/>
  <c r="E377" i="1" l="1"/>
  <c r="F377" i="1" s="1"/>
  <c r="H377" i="1" l="1"/>
  <c r="G377" i="1" l="1"/>
  <c r="J377" i="1"/>
  <c r="E378" i="1" s="1"/>
  <c r="F378" i="1" l="1"/>
  <c r="H378" i="1" s="1"/>
  <c r="G378" i="1" l="1"/>
  <c r="J378" i="1"/>
  <c r="E379" i="1" l="1"/>
  <c r="F379" i="1" l="1"/>
  <c r="H379" i="1" l="1"/>
  <c r="J379" i="1" l="1"/>
  <c r="E380" i="1" s="1"/>
  <c r="G379" i="1"/>
  <c r="F380" i="1" l="1"/>
  <c r="H380" i="1" l="1"/>
  <c r="G380" i="1" l="1"/>
  <c r="J380" i="1"/>
  <c r="E381" i="1" s="1"/>
  <c r="F381" i="1" l="1"/>
  <c r="H381" i="1" l="1"/>
  <c r="J381" i="1" l="1"/>
  <c r="E382" i="1" s="1"/>
  <c r="F382" i="1" s="1"/>
  <c r="G381" i="1"/>
  <c r="H382" i="1" l="1"/>
  <c r="G382" i="1" l="1"/>
  <c r="J382" i="1"/>
  <c r="E383" i="1" s="1"/>
  <c r="F383" i="1" l="1"/>
  <c r="H383" i="1" s="1"/>
  <c r="J383" i="1" l="1"/>
  <c r="G383" i="1"/>
  <c r="E384" i="1" l="1"/>
  <c r="F384" i="1" l="1"/>
  <c r="H384" i="1" l="1"/>
  <c r="G384" i="1" l="1"/>
  <c r="J384" i="1"/>
  <c r="E385" i="1" s="1"/>
  <c r="F385" i="1" l="1"/>
  <c r="H385" i="1" s="1"/>
  <c r="J385" i="1" l="1"/>
  <c r="G385" i="1"/>
  <c r="E386" i="1" l="1"/>
  <c r="F386" i="1" l="1"/>
  <c r="H386" i="1" s="1"/>
  <c r="J386" i="1" l="1"/>
  <c r="G386" i="1"/>
  <c r="E387" i="1" l="1"/>
  <c r="F387" i="1" l="1"/>
  <c r="H387" i="1" l="1"/>
  <c r="J387" i="1" l="1"/>
  <c r="E388" i="1" s="1"/>
  <c r="F388" i="1" s="1"/>
  <c r="G387" i="1"/>
  <c r="H388" i="1" l="1"/>
  <c r="G388" i="1" l="1"/>
  <c r="J388" i="1"/>
  <c r="E389" i="1" s="1"/>
  <c r="F389" i="1" l="1"/>
  <c r="H389" i="1" l="1"/>
  <c r="G389" i="1" l="1"/>
  <c r="J389" i="1"/>
  <c r="E390" i="1" l="1"/>
  <c r="F390" i="1" s="1"/>
  <c r="H390" i="1" s="1"/>
  <c r="J390" i="1" l="1"/>
  <c r="E391" i="1" s="1"/>
  <c r="G390" i="1"/>
  <c r="F391" i="1" l="1"/>
  <c r="H391" i="1" l="1"/>
  <c r="J391" i="1" l="1"/>
  <c r="E392" i="1" s="1"/>
  <c r="F392" i="1" s="1"/>
  <c r="G391" i="1"/>
  <c r="H392" i="1" l="1"/>
  <c r="G392" i="1" l="1"/>
  <c r="J392" i="1"/>
  <c r="E393" i="1" s="1"/>
  <c r="F393" i="1" l="1"/>
  <c r="H393" i="1" l="1"/>
  <c r="G393" i="1" l="1"/>
  <c r="J393" i="1"/>
  <c r="E394" i="1" s="1"/>
  <c r="F394" i="1" l="1"/>
  <c r="H394" i="1" l="1"/>
  <c r="G394" i="1" l="1"/>
  <c r="J394" i="1"/>
  <c r="E395" i="1" s="1"/>
  <c r="F395" i="1" l="1"/>
  <c r="H395" i="1" l="1"/>
  <c r="G395" i="1" l="1"/>
  <c r="J395" i="1"/>
  <c r="E396" i="1" s="1"/>
  <c r="F396" i="1" l="1"/>
  <c r="H396" i="1" l="1"/>
  <c r="J396" i="1" l="1"/>
  <c r="E397" i="1" s="1"/>
  <c r="F397" i="1" s="1"/>
  <c r="G396" i="1"/>
  <c r="H397" i="1" l="1"/>
  <c r="G397" i="1" l="1"/>
  <c r="J397" i="1"/>
  <c r="E398" i="1" s="1"/>
  <c r="F398" i="1" l="1"/>
  <c r="H398" i="1" l="1"/>
  <c r="J398" i="1" l="1"/>
  <c r="E399" i="1" s="1"/>
  <c r="F399" i="1" s="1"/>
  <c r="G398" i="1"/>
  <c r="H399" i="1" l="1"/>
  <c r="G399" i="1" l="1"/>
  <c r="J399" i="1"/>
  <c r="E400" i="1" s="1"/>
  <c r="F400" i="1" l="1"/>
  <c r="H400" i="1" l="1"/>
  <c r="G400" i="1" l="1"/>
  <c r="J400" i="1"/>
  <c r="E401" i="1" s="1"/>
  <c r="F401" i="1" l="1"/>
  <c r="H401" i="1" l="1"/>
  <c r="J401" i="1" l="1"/>
  <c r="E402" i="1" s="1"/>
  <c r="F402" i="1" s="1"/>
  <c r="G401" i="1"/>
  <c r="H402" i="1" l="1"/>
  <c r="G402" i="1" l="1"/>
  <c r="J402" i="1"/>
  <c r="E403" i="1" s="1"/>
  <c r="F403" i="1" l="1"/>
  <c r="H403" i="1" l="1"/>
  <c r="J403" i="1" l="1"/>
  <c r="E404" i="1" s="1"/>
  <c r="F404" i="1" s="1"/>
  <c r="G403" i="1"/>
  <c r="H404" i="1" l="1"/>
  <c r="G404" i="1" l="1"/>
  <c r="J404" i="1"/>
  <c r="E405" i="1" s="1"/>
  <c r="F405" i="1" l="1"/>
  <c r="H405" i="1" l="1"/>
  <c r="G405" i="1" l="1"/>
  <c r="J405" i="1"/>
  <c r="E406" i="1" s="1"/>
  <c r="F406" i="1" l="1"/>
  <c r="H406" i="1" l="1"/>
  <c r="G406" i="1" l="1"/>
  <c r="J406" i="1"/>
  <c r="E407" i="1" s="1"/>
  <c r="F407" i="1" l="1"/>
  <c r="H407" i="1" l="1"/>
  <c r="G407" i="1" l="1"/>
  <c r="J407" i="1"/>
  <c r="E408" i="1" s="1"/>
  <c r="F408" i="1" l="1"/>
  <c r="H408" i="1" l="1"/>
  <c r="J408" i="1" l="1"/>
  <c r="G408" i="1"/>
  <c r="E409" i="1"/>
  <c r="F409" i="1" s="1"/>
  <c r="H409" i="1" l="1"/>
  <c r="G409" i="1" l="1"/>
  <c r="J409" i="1"/>
  <c r="E410" i="1" s="1"/>
  <c r="F410" i="1" l="1"/>
  <c r="H410" i="1" l="1"/>
  <c r="J410" i="1" l="1"/>
  <c r="G410" i="1"/>
  <c r="E411" i="1"/>
  <c r="F411" i="1" s="1"/>
  <c r="H411" i="1" s="1"/>
  <c r="G411" i="1" l="1"/>
  <c r="J411" i="1"/>
  <c r="E412" i="1" l="1"/>
  <c r="F412" i="1" l="1"/>
  <c r="H412" i="1" l="1"/>
  <c r="J412" i="1" l="1"/>
  <c r="G412" i="1"/>
  <c r="E413" i="1"/>
  <c r="F413" i="1" s="1"/>
  <c r="H413" i="1" s="1"/>
  <c r="J413" i="1" l="1"/>
  <c r="G413" i="1"/>
  <c r="E414" i="1" l="1"/>
  <c r="F414" i="1" l="1"/>
  <c r="H414" i="1" s="1"/>
  <c r="J414" i="1" l="1"/>
  <c r="G414" i="1"/>
  <c r="E415" i="1" l="1"/>
  <c r="F415" i="1" l="1"/>
  <c r="H415" i="1" l="1"/>
  <c r="G415" i="1" l="1"/>
  <c r="J415" i="1"/>
  <c r="E416" i="1" s="1"/>
  <c r="F416" i="1" l="1"/>
  <c r="H416" i="1" l="1"/>
  <c r="G416" i="1" l="1"/>
  <c r="J416" i="1"/>
  <c r="E417" i="1" s="1"/>
  <c r="F417" i="1" l="1"/>
  <c r="H417" i="1" l="1"/>
  <c r="G417" i="1" l="1"/>
  <c r="J417" i="1"/>
  <c r="E418" i="1" s="1"/>
  <c r="F418" i="1" l="1"/>
  <c r="H418" i="1" l="1"/>
  <c r="G418" i="1" l="1"/>
  <c r="J418" i="1"/>
  <c r="E419" i="1" s="1"/>
  <c r="F419" i="1" l="1"/>
  <c r="H419" i="1" l="1"/>
  <c r="G419" i="1" l="1"/>
  <c r="J419" i="1"/>
  <c r="E420" i="1" s="1"/>
  <c r="F420" i="1" l="1"/>
  <c r="H420" i="1" l="1"/>
  <c r="G420" i="1" l="1"/>
  <c r="J420" i="1"/>
  <c r="E421" i="1" s="1"/>
  <c r="F421" i="1" l="1"/>
  <c r="H421" i="1" l="1"/>
  <c r="G421" i="1" l="1"/>
  <c r="J421" i="1"/>
  <c r="E422" i="1" s="1"/>
  <c r="F422" i="1" l="1"/>
  <c r="H422" i="1" l="1"/>
  <c r="G422" i="1" l="1"/>
  <c r="J422" i="1"/>
  <c r="E423" i="1" s="1"/>
  <c r="F423" i="1" l="1"/>
  <c r="H423" i="1" l="1"/>
  <c r="G423" i="1" l="1"/>
  <c r="J423" i="1"/>
  <c r="E424" i="1" s="1"/>
  <c r="F424" i="1" l="1"/>
  <c r="H424" i="1" l="1"/>
  <c r="G424" i="1" l="1"/>
  <c r="J424" i="1"/>
  <c r="E425" i="1" s="1"/>
  <c r="F425" i="1" l="1"/>
  <c r="H425" i="1" l="1"/>
  <c r="G425" i="1" l="1"/>
  <c r="J425" i="1"/>
  <c r="E426" i="1" s="1"/>
  <c r="F426" i="1" l="1"/>
  <c r="H426" i="1" l="1"/>
  <c r="G426" i="1" l="1"/>
  <c r="J426" i="1"/>
  <c r="E427" i="1" s="1"/>
  <c r="F427" i="1" l="1"/>
  <c r="H427" i="1" l="1"/>
  <c r="G427" i="1" l="1"/>
  <c r="J427" i="1"/>
  <c r="E428" i="1" s="1"/>
  <c r="F428" i="1" l="1"/>
  <c r="H428" i="1" s="1"/>
  <c r="G428" i="1" l="1"/>
  <c r="J428" i="1"/>
  <c r="E429" i="1" l="1"/>
  <c r="F429" i="1" l="1"/>
  <c r="H429" i="1" s="1"/>
  <c r="G429" i="1" l="1"/>
  <c r="J429" i="1"/>
  <c r="E430" i="1" l="1"/>
  <c r="F430" i="1" l="1"/>
  <c r="H430" i="1" s="1"/>
  <c r="G430" i="1" l="1"/>
  <c r="J430" i="1"/>
  <c r="E431" i="1" l="1"/>
  <c r="F431" i="1" l="1"/>
  <c r="H431" i="1" s="1"/>
  <c r="G431" i="1" l="1"/>
  <c r="J431" i="1"/>
  <c r="E432" i="1" l="1"/>
  <c r="F432" i="1" l="1"/>
  <c r="H432" i="1" s="1"/>
  <c r="G432" i="1" l="1"/>
  <c r="J432" i="1"/>
  <c r="E433" i="1" l="1"/>
  <c r="F433" i="1" l="1"/>
  <c r="H433" i="1" s="1"/>
  <c r="G433" i="1" l="1"/>
  <c r="J433" i="1"/>
  <c r="E434" i="1" l="1"/>
  <c r="F434" i="1" l="1"/>
  <c r="H434" i="1" s="1"/>
  <c r="G434" i="1" l="1"/>
  <c r="J434" i="1"/>
  <c r="E435" i="1" l="1"/>
  <c r="F435" i="1" l="1"/>
  <c r="H435" i="1" s="1"/>
  <c r="G435" i="1" l="1"/>
  <c r="J435" i="1"/>
  <c r="E436" i="1" l="1"/>
  <c r="F436" i="1" l="1"/>
  <c r="H436" i="1" s="1"/>
  <c r="G436" i="1" l="1"/>
  <c r="J436" i="1"/>
  <c r="E437" i="1" l="1"/>
  <c r="F437" i="1" l="1"/>
  <c r="H437" i="1" s="1"/>
  <c r="G437" i="1" l="1"/>
  <c r="J437" i="1"/>
  <c r="E438" i="1" l="1"/>
  <c r="F438" i="1" l="1"/>
  <c r="H438" i="1" s="1"/>
  <c r="G438" i="1" l="1"/>
  <c r="J438" i="1"/>
  <c r="E439" i="1" l="1"/>
  <c r="F439" i="1" l="1"/>
  <c r="H439" i="1" s="1"/>
  <c r="G439" i="1" l="1"/>
  <c r="J439" i="1"/>
  <c r="E440" i="1" l="1"/>
  <c r="F440" i="1" l="1"/>
  <c r="H440" i="1" s="1"/>
  <c r="G440" i="1" l="1"/>
  <c r="J440" i="1"/>
  <c r="E441" i="1" l="1"/>
  <c r="F441" i="1" l="1"/>
  <c r="H441" i="1" s="1"/>
  <c r="G441" i="1" l="1"/>
  <c r="J441" i="1"/>
  <c r="E442" i="1" l="1"/>
  <c r="F442" i="1" l="1"/>
  <c r="H442" i="1" s="1"/>
  <c r="G442" i="1" l="1"/>
  <c r="J442" i="1"/>
  <c r="E443" i="1" l="1"/>
  <c r="F443" i="1" l="1"/>
  <c r="H443" i="1" s="1"/>
  <c r="G443" i="1" l="1"/>
  <c r="J443" i="1"/>
  <c r="E444" i="1" l="1"/>
  <c r="F444" i="1" l="1"/>
  <c r="H444" i="1" s="1"/>
  <c r="G444" i="1" l="1"/>
  <c r="J444" i="1"/>
  <c r="E445" i="1" l="1"/>
  <c r="F445" i="1" l="1"/>
  <c r="H445" i="1" s="1"/>
  <c r="G445" i="1" l="1"/>
  <c r="J445" i="1"/>
  <c r="E446" i="1" l="1"/>
  <c r="F446" i="1" l="1"/>
  <c r="H446" i="1" s="1"/>
  <c r="G446" i="1" l="1"/>
  <c r="J446" i="1"/>
  <c r="E447" i="1" l="1"/>
  <c r="F447" i="1" l="1"/>
  <c r="H447" i="1" s="1"/>
  <c r="G447" i="1" l="1"/>
  <c r="J447" i="1"/>
  <c r="E448" i="1" l="1"/>
  <c r="F448" i="1" l="1"/>
  <c r="H448" i="1" s="1"/>
  <c r="G448" i="1" l="1"/>
  <c r="J448" i="1"/>
  <c r="E449" i="1" l="1"/>
  <c r="F449" i="1" l="1"/>
  <c r="H449" i="1" s="1"/>
  <c r="G449" i="1" l="1"/>
  <c r="J449" i="1"/>
  <c r="E450" i="1" l="1"/>
  <c r="F450" i="1" l="1"/>
  <c r="H450" i="1" s="1"/>
  <c r="G450" i="1" l="1"/>
  <c r="J450" i="1"/>
  <c r="E451" i="1" l="1"/>
  <c r="F451" i="1" l="1"/>
  <c r="H451" i="1" s="1"/>
  <c r="G451" i="1" l="1"/>
  <c r="J451" i="1"/>
  <c r="E452" i="1" l="1"/>
  <c r="F452" i="1" l="1"/>
  <c r="H452" i="1" s="1"/>
  <c r="G452" i="1" l="1"/>
  <c r="J452" i="1"/>
  <c r="E453" i="1" l="1"/>
  <c r="F453" i="1" l="1"/>
  <c r="H453" i="1" s="1"/>
  <c r="G453" i="1" l="1"/>
  <c r="J453" i="1"/>
  <c r="E454" i="1" l="1"/>
  <c r="F454" i="1" l="1"/>
  <c r="H454" i="1" s="1"/>
  <c r="G454" i="1" l="1"/>
  <c r="J454" i="1"/>
  <c r="E455" i="1" l="1"/>
  <c r="F455" i="1" l="1"/>
  <c r="H455" i="1" s="1"/>
  <c r="G455" i="1" l="1"/>
  <c r="J455" i="1"/>
  <c r="E456" i="1" l="1"/>
  <c r="F456" i="1" l="1"/>
  <c r="H456" i="1" s="1"/>
  <c r="G456" i="1" l="1"/>
  <c r="J456" i="1"/>
  <c r="E457" i="1" l="1"/>
  <c r="F457" i="1" l="1"/>
  <c r="H457" i="1" s="1"/>
  <c r="G457" i="1" l="1"/>
  <c r="J457" i="1"/>
  <c r="E458" i="1" l="1"/>
  <c r="F458" i="1" l="1"/>
  <c r="H458" i="1" s="1"/>
  <c r="G458" i="1" l="1"/>
  <c r="J458" i="1"/>
  <c r="E459" i="1" l="1"/>
  <c r="F459" i="1" l="1"/>
  <c r="H459" i="1" s="1"/>
  <c r="G459" i="1" l="1"/>
  <c r="J459" i="1"/>
  <c r="E460" i="1" l="1"/>
  <c r="F460" i="1" l="1"/>
  <c r="H460" i="1" s="1"/>
  <c r="G460" i="1" l="1"/>
  <c r="J460" i="1"/>
  <c r="E461" i="1" l="1"/>
  <c r="F461" i="1" l="1"/>
  <c r="H461" i="1" s="1"/>
  <c r="G461" i="1" l="1"/>
  <c r="J461" i="1"/>
  <c r="E462" i="1" l="1"/>
  <c r="F462" i="1" l="1"/>
  <c r="H462" i="1" s="1"/>
  <c r="G462" i="1" l="1"/>
  <c r="J462" i="1"/>
  <c r="E463" i="1" l="1"/>
  <c r="F463" i="1" l="1"/>
  <c r="H463" i="1" s="1"/>
  <c r="G463" i="1" l="1"/>
  <c r="J463" i="1"/>
  <c r="E464" i="1" l="1"/>
  <c r="F464" i="1" l="1"/>
  <c r="H464" i="1" s="1"/>
  <c r="G464" i="1" l="1"/>
  <c r="J464" i="1"/>
  <c r="N14" i="1" l="1"/>
  <c r="M17" i="1"/>
  <c r="M22" i="1"/>
  <c r="N30" i="1"/>
  <c r="N24" i="1"/>
  <c r="N19" i="1"/>
  <c r="M21" i="1"/>
  <c r="N18" i="1"/>
  <c r="M26" i="1"/>
  <c r="M31" i="1"/>
  <c r="M29" i="1"/>
  <c r="N38" i="1"/>
  <c r="N23" i="1"/>
  <c r="N31" i="1"/>
  <c r="N20" i="1"/>
  <c r="N17" i="1"/>
  <c r="M30" i="1"/>
  <c r="M18" i="1"/>
  <c r="N28" i="1"/>
  <c r="M25" i="1"/>
  <c r="N13" i="1"/>
  <c r="M23" i="1"/>
  <c r="M19" i="1"/>
  <c r="M16" i="1"/>
  <c r="M20" i="1"/>
  <c r="M24" i="1"/>
  <c r="N29" i="1"/>
  <c r="M15" i="1"/>
  <c r="N16" i="1"/>
  <c r="M13" i="1"/>
  <c r="N21" i="1"/>
  <c r="N27" i="1"/>
  <c r="N22" i="1"/>
  <c r="N15" i="1"/>
  <c r="M27" i="1"/>
  <c r="N25" i="1"/>
  <c r="M28" i="1"/>
  <c r="M14" i="1"/>
  <c r="N26" i="1"/>
  <c r="M36" i="1"/>
  <c r="N43" i="1"/>
  <c r="N39" i="1"/>
  <c r="N36" i="1"/>
  <c r="N42" i="1"/>
  <c r="M39" i="1"/>
  <c r="M41" i="1"/>
  <c r="N35" i="1"/>
  <c r="N32" i="1"/>
  <c r="M37" i="1"/>
  <c r="M35" i="1"/>
  <c r="N34" i="1"/>
  <c r="M40" i="1"/>
  <c r="M33" i="1"/>
  <c r="N37" i="1"/>
  <c r="N40" i="1"/>
  <c r="M43" i="1"/>
  <c r="M34" i="1"/>
  <c r="M42" i="1"/>
  <c r="N41" i="1"/>
  <c r="N33" i="1"/>
  <c r="M32" i="1"/>
  <c r="M38" i="1"/>
  <c r="M44" i="1"/>
  <c r="N44" i="1"/>
  <c r="E465" i="1"/>
  <c r="F465" i="1" l="1"/>
  <c r="H465" i="1" s="1"/>
  <c r="G465" i="1" s="1"/>
  <c r="J465" i="1" l="1"/>
  <c r="E466" i="1" l="1"/>
  <c r="F466" i="1" l="1"/>
  <c r="H466" i="1" s="1"/>
  <c r="G466" i="1" s="1"/>
  <c r="J466" i="1" l="1"/>
  <c r="E467" i="1" l="1"/>
  <c r="F467" i="1" l="1"/>
  <c r="H467" i="1" s="1"/>
  <c r="G467" i="1" s="1"/>
  <c r="J467" i="1" l="1"/>
  <c r="E468" i="1" l="1"/>
  <c r="F468" i="1" l="1"/>
  <c r="H468" i="1" s="1"/>
  <c r="G468" i="1" s="1"/>
  <c r="J468" i="1" l="1"/>
  <c r="E469" i="1" l="1"/>
  <c r="F469" i="1" l="1"/>
  <c r="H469" i="1" s="1"/>
  <c r="G469" i="1" s="1"/>
  <c r="J469" i="1" l="1"/>
  <c r="E470" i="1" l="1"/>
  <c r="F470" i="1" l="1"/>
  <c r="F471" i="1" l="1"/>
  <c r="H470" i="1"/>
  <c r="G470" i="1" s="1"/>
  <c r="J470" i="1" l="1"/>
</calcChain>
</file>

<file path=xl/sharedStrings.xml><?xml version="1.0" encoding="utf-8"?>
<sst xmlns="http://schemas.openxmlformats.org/spreadsheetml/2006/main" count="27" uniqueCount="25">
  <si>
    <t>Input Fileds</t>
  </si>
  <si>
    <t>Date</t>
  </si>
  <si>
    <t>Amount</t>
  </si>
  <si>
    <t>Calculated Fileds</t>
  </si>
  <si>
    <t>Disbursement 1</t>
  </si>
  <si>
    <t>Term (years)</t>
  </si>
  <si>
    <t>Disbursement 2</t>
  </si>
  <si>
    <t>Months</t>
  </si>
  <si>
    <t>Disbursement 3</t>
  </si>
  <si>
    <t>Interest Rate</t>
  </si>
  <si>
    <t>Payment start date</t>
  </si>
  <si>
    <t>Interest start date</t>
  </si>
  <si>
    <t>EIDL Statement Payment Amount:</t>
  </si>
  <si>
    <t>Estimated totals per year (Does not count any prepayment)</t>
  </si>
  <si>
    <t>Period</t>
  </si>
  <si>
    <t>Month</t>
  </si>
  <si>
    <t>Add Disbursement</t>
  </si>
  <si>
    <t>Loan Balance</t>
  </si>
  <si>
    <t>Interest</t>
  </si>
  <si>
    <t>Principle</t>
  </si>
  <si>
    <t>Total Payment</t>
  </si>
  <si>
    <t>Prepayment</t>
  </si>
  <si>
    <t>New Balance</t>
  </si>
  <si>
    <t>Year</t>
  </si>
  <si>
    <t>Total Interest Paid on the EIDL Loan: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</si>
</sst>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9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59253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3" applyNumberFormat="1" applyFont="1"/>
    <xf numFmtId="14" fontId="0" fillId="0" borderId="0" xfId="0" applyNumberFormat="1"/>
    <xf numFmtId="44" fontId="0" fillId="0" borderId="2" xfId="2" applyFont="1" applyBorder="1"/>
    <xf numFmtId="0" fontId="3" fillId="0" borderId="0" xfId="0" applyFont="1" applyAlignment="1">
      <alignment horizontal="right"/>
    </xf>
    <xf numFmtId="0" fontId="5" fillId="0" borderId="0" xfId="0" quotePrefix="1" applyFont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8" xfId="0" applyBorder="1" applyProtection="1">
      <protection hidden="1"/>
    </xf>
    <xf numFmtId="14" fontId="0" fillId="0" borderId="5" xfId="0" applyNumberFormat="1" applyBorder="1" applyProtection="1">
      <protection hidden="1"/>
    </xf>
    <xf numFmtId="43" fontId="0" fillId="0" borderId="5" xfId="1" applyFont="1" applyBorder="1" applyProtection="1">
      <protection hidden="1"/>
    </xf>
    <xf numFmtId="44" fontId="0" fillId="0" borderId="4" xfId="2" applyFont="1" applyBorder="1" applyProtection="1">
      <protection hidden="1"/>
    </xf>
    <xf numFmtId="43" fontId="0" fillId="0" borderId="1" xfId="1" applyFont="1" applyBorder="1" applyProtection="1">
      <protection hidden="1"/>
    </xf>
    <xf numFmtId="44" fontId="0" fillId="2" borderId="1" xfId="2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3" fontId="0" fillId="0" borderId="0" xfId="1" applyFont="1" applyProtection="1">
      <protection hidden="1"/>
    </xf>
    <xf numFmtId="0" fontId="0" fillId="0" borderId="4" xfId="0" applyBorder="1" applyProtection="1">
      <protection hidden="1"/>
    </xf>
    <xf numFmtId="43" fontId="0" fillId="0" borderId="1" xfId="0" applyNumberFormat="1" applyBorder="1" applyProtection="1">
      <protection hidden="1"/>
    </xf>
    <xf numFmtId="43" fontId="0" fillId="2" borderId="1" xfId="1" applyFont="1" applyFill="1" applyBorder="1" applyProtection="1">
      <protection hidden="1"/>
    </xf>
    <xf numFmtId="0" fontId="0" fillId="0" borderId="0" xfId="0" applyProtection="1">
      <protection hidden="1"/>
    </xf>
    <xf numFmtId="14" fontId="0" fillId="0" borderId="0" xfId="2" applyNumberFormat="1" applyFont="1" applyProtection="1">
      <protection hidden="1"/>
    </xf>
    <xf numFmtId="14" fontId="0" fillId="0" borderId="0" xfId="0" applyNumberFormat="1" applyProtection="1">
      <protection hidden="1"/>
    </xf>
    <xf numFmtId="44" fontId="0" fillId="0" borderId="0" xfId="2" applyFont="1" applyProtection="1">
      <protection hidden="1"/>
    </xf>
    <xf numFmtId="14" fontId="6" fillId="5" borderId="0" xfId="0" applyNumberFormat="1" applyFont="1" applyFill="1" applyProtection="1">
      <protection locked="0"/>
    </xf>
    <xf numFmtId="43" fontId="6" fillId="5" borderId="0" xfId="1" applyFont="1" applyFill="1" applyProtection="1">
      <protection locked="0"/>
    </xf>
    <xf numFmtId="43" fontId="0" fillId="0" borderId="1" xfId="1" applyFont="1" applyBorder="1" applyProtection="1">
      <protection locked="0" hidden="1"/>
    </xf>
    <xf numFmtId="0" fontId="2" fillId="0" borderId="0" xfId="0" applyFont="1"/>
    <xf numFmtId="0" fontId="7" fillId="0" borderId="0" xfId="0" applyFont="1"/>
    <xf numFmtId="14" fontId="7" fillId="0" borderId="0" xfId="0" applyNumberFormat="1" applyFont="1"/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4" fontId="6" fillId="5" borderId="0" xfId="1" applyNumberFormat="1" applyFont="1" applyFill="1" applyProtection="1">
      <protection locked="0"/>
    </xf>
    <xf numFmtId="169" fontId="0" fillId="0" borderId="5" xfId="0" applyNumberFormat="1" applyBorder="1" applyProtection="1"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">
    <dxf>
      <numFmt numFmtId="169" formatCode="mmm\-yyyy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9253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1"/>
    </dxf>
    <dxf>
      <numFmt numFmtId="164" formatCode="yyyy"/>
      <protection locked="1" hidden="1"/>
    </dxf>
    <dxf>
      <border outline="0">
        <top style="thin">
          <color indexed="64"/>
        </top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92535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PivotTable Style 1" table="0" count="0" xr9:uid="{5753EFBE-E253-47A9-A04F-0A12A7EC3AAE}"/>
  </tableStyles>
  <colors>
    <mruColors>
      <color rgb="FF8AC0C1"/>
      <color rgb="FF592535"/>
      <color rgb="FF2C4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berlanderandco.com/insights/sba-eidl-balance-and-repay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152400</xdr:rowOff>
    </xdr:from>
    <xdr:to>
      <xdr:col>12</xdr:col>
      <xdr:colOff>447675</xdr:colOff>
      <xdr:row>6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C81C3-61CB-5C2C-AFA6-6D6B90340DCD}"/>
            </a:ext>
          </a:extLst>
        </xdr:cNvPr>
        <xdr:cNvSpPr/>
      </xdr:nvSpPr>
      <xdr:spPr>
        <a:xfrm>
          <a:off x="7686675" y="342900"/>
          <a:ext cx="3352800" cy="809625"/>
        </a:xfrm>
        <a:prstGeom prst="rect">
          <a:avLst/>
        </a:prstGeom>
        <a:solidFill>
          <a:srgbClr val="8AC0C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Click here for instructions on how to complete the amortization schedule</a:t>
          </a:r>
          <a:endParaRPr lang="en-US" sz="1600" b="1">
            <a:solidFill>
              <a:sysClr val="windowText" lastClr="000000"/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</xdr:col>
      <xdr:colOff>561975</xdr:colOff>
      <xdr:row>8</xdr:row>
      <xdr:rowOff>47625</xdr:rowOff>
    </xdr:from>
    <xdr:to>
      <xdr:col>9</xdr:col>
      <xdr:colOff>19050</xdr:colOff>
      <xdr:row>10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3ED16AA-6A15-CC55-D050-DF46C090F514}"/>
            </a:ext>
          </a:extLst>
        </xdr:cNvPr>
        <xdr:cNvSpPr/>
      </xdr:nvSpPr>
      <xdr:spPr>
        <a:xfrm>
          <a:off x="952500" y="1571625"/>
          <a:ext cx="7400925" cy="4667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Disclaimer: Since the SBA did not provide exact guidance on how the amortization schedule will work, we cannot guarantee that this calculation is 100% accurate.</a:t>
          </a: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br>
            <a:rPr lang="en-US"/>
          </a:br>
          <a:r>
            <a:rPr lang="en-US" sz="1200">
              <a:effectLst/>
            </a:rPr>
            <a:t> </a:t>
          </a:r>
        </a:p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B8EEE3-84EA-4458-A734-251CF5755145}" name="Table1" displayName="Table1" ref="L12:N46" totalsRowShown="0" headerRowDxfId="17" dataDxfId="16" tableBorderDxfId="15">
  <autoFilter ref="L12:N46" xr:uid="{38B8EEE3-84EA-4458-A734-251CF5755145}"/>
  <tableColumns count="3">
    <tableColumn id="1" xr3:uid="{0AC2CADE-525B-4B81-A11F-40D9CA8AAC84}" name="Year" dataDxfId="14"/>
    <tableColumn id="2" xr3:uid="{892241A4-E8E6-4E47-8389-C2A73CA071C0}" name="Interest" dataDxfId="13" dataCellStyle="Comma"/>
    <tableColumn id="3" xr3:uid="{19C61B41-0397-4E66-A23A-873E471253DF}" name="Principle" dataDxfId="12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53D887-3C54-4E17-8FA1-60F66B91D29C}" name="Table3" displayName="Table3" ref="B12:J470" totalsRowShown="0" headerRowDxfId="11" dataDxfId="10" tableBorderDxfId="9" dataCellStyle="Comma">
  <autoFilter ref="B12:J470" xr:uid="{F753D887-3C54-4E17-8FA1-60F66B91D29C}"/>
  <tableColumns count="9">
    <tableColumn id="1" xr3:uid="{7A1EA216-D21C-46A2-8C34-1392124A4A42}" name="Period" dataDxfId="8"/>
    <tableColumn id="2" xr3:uid="{7EFFBB91-60F0-4E0A-A4E8-33C73E883675}" name="Month" dataDxfId="0">
      <calculatedColumnFormula>EDATE(C12,1)</calculatedColumnFormula>
    </tableColumn>
    <tableColumn id="3" xr3:uid="{9DC493C9-ADD6-4EA9-814F-4C1591956F4C}" name="Add Disbursement" dataDxfId="7"/>
    <tableColumn id="4" xr3:uid="{4EA82E11-81B1-4CBD-877B-A8729F4747A5}" name="Loan Balance" dataDxfId="6">
      <calculatedColumnFormula>J12+D13</calculatedColumnFormula>
    </tableColumn>
    <tableColumn id="5" xr3:uid="{4B77F44B-878B-478F-BDD0-08CE5E8741CC}" name="Interest" dataDxfId="5" dataCellStyle="Comma"/>
    <tableColumn id="6" xr3:uid="{5FE66AB3-3785-4345-AE91-426CC980AC9E}" name="Principle" dataDxfId="4" dataCellStyle="Comma">
      <calculatedColumnFormula>IF(H13="","0",H13-F13)</calculatedColumnFormula>
    </tableColumn>
    <tableColumn id="7" xr3:uid="{C51724ED-E1E7-4144-B86B-976FEAFECEE9}" name="Total Payment" dataDxfId="3" dataCellStyle="Comma"/>
    <tableColumn id="8" xr3:uid="{1E36C95F-8F41-466E-9C1A-61B9B33A33B1}" name="Prepayment" dataDxfId="2" dataCellStyle="Comma"/>
    <tableColumn id="9" xr3:uid="{9C344AC3-7F55-412F-8B30-276A64B61690}" name="New Balance" dataDxfId="1">
      <calculatedColumnFormula>IF((E13+F13-H13-I13)&lt;0,0,E13+F13-H13-I13)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8EAD-482B-4B51-87B4-4793C240D631}">
  <dimension ref="B2:O472"/>
  <sheetViews>
    <sheetView showGridLines="0" tabSelected="1" zoomScaleNormal="100" workbookViewId="0">
      <pane ySplit="12" topLeftCell="A13" activePane="bottomLeft" state="frozen"/>
      <selection activeCell="C1" sqref="C1"/>
      <selection pane="bottomLeft" activeCell="P21" sqref="P21"/>
    </sheetView>
  </sheetViews>
  <sheetFormatPr defaultRowHeight="15" x14ac:dyDescent="0.25"/>
  <cols>
    <col min="1" max="1" width="5.85546875" customWidth="1"/>
    <col min="2" max="2" width="17.28515625" customWidth="1"/>
    <col min="3" max="3" width="12.42578125" customWidth="1"/>
    <col min="4" max="4" width="18.7109375" customWidth="1"/>
    <col min="5" max="5" width="16.140625" customWidth="1"/>
    <col min="6" max="6" width="15" bestFit="1" customWidth="1"/>
    <col min="7" max="7" width="11.42578125" customWidth="1"/>
    <col min="8" max="8" width="15" customWidth="1"/>
    <col min="9" max="9" width="13.140625" customWidth="1"/>
    <col min="10" max="10" width="15.140625" customWidth="1"/>
    <col min="11" max="11" width="3.5703125" customWidth="1"/>
    <col min="12" max="12" width="15.140625" bestFit="1" customWidth="1"/>
    <col min="13" max="13" width="18.42578125" customWidth="1"/>
    <col min="14" max="14" width="12.42578125" customWidth="1"/>
  </cols>
  <sheetData>
    <row r="2" spans="2:15" x14ac:dyDescent="0.25">
      <c r="B2" s="35" t="s">
        <v>0</v>
      </c>
      <c r="C2" s="36"/>
      <c r="D2" s="36"/>
    </row>
    <row r="3" spans="2:15" x14ac:dyDescent="0.25">
      <c r="C3" s="10" t="s">
        <v>1</v>
      </c>
      <c r="D3" s="10" t="s">
        <v>2</v>
      </c>
      <c r="F3" s="35" t="s">
        <v>3</v>
      </c>
      <c r="G3" s="36"/>
      <c r="H3" s="36"/>
    </row>
    <row r="4" spans="2:15" x14ac:dyDescent="0.25">
      <c r="B4" s="6" t="s">
        <v>4</v>
      </c>
      <c r="C4" s="29">
        <v>43983</v>
      </c>
      <c r="D4" s="30">
        <v>149000</v>
      </c>
      <c r="F4" s="6" t="s">
        <v>5</v>
      </c>
      <c r="H4">
        <v>30</v>
      </c>
      <c r="M4" s="2"/>
      <c r="O4" s="11"/>
    </row>
    <row r="5" spans="2:15" x14ac:dyDescent="0.25">
      <c r="B5" s="6" t="s">
        <v>6</v>
      </c>
      <c r="C5" s="29"/>
      <c r="D5" s="30"/>
      <c r="F5" s="6" t="s">
        <v>7</v>
      </c>
      <c r="H5">
        <f>H4*12</f>
        <v>360</v>
      </c>
    </row>
    <row r="6" spans="2:15" x14ac:dyDescent="0.25">
      <c r="B6" s="6" t="s">
        <v>8</v>
      </c>
      <c r="C6" s="29"/>
      <c r="D6" s="30"/>
      <c r="F6" s="6" t="s">
        <v>9</v>
      </c>
      <c r="H6" s="1">
        <v>3.7499999999999999E-2</v>
      </c>
    </row>
    <row r="7" spans="2:15" x14ac:dyDescent="0.25">
      <c r="B7" s="6" t="s">
        <v>10</v>
      </c>
      <c r="D7" s="29">
        <v>44896</v>
      </c>
      <c r="F7" s="32" t="s">
        <v>11</v>
      </c>
      <c r="G7" s="33"/>
      <c r="H7" s="34">
        <f>D7-365-365-365/2</f>
        <v>43983.5</v>
      </c>
    </row>
    <row r="8" spans="2:15" x14ac:dyDescent="0.25">
      <c r="B8" s="6" t="s">
        <v>12</v>
      </c>
      <c r="D8" s="37">
        <v>350</v>
      </c>
    </row>
    <row r="9" spans="2:15" ht="15" customHeight="1" x14ac:dyDescent="0.25">
      <c r="E9" s="2"/>
      <c r="F9" s="1"/>
      <c r="L9" s="36" t="s">
        <v>13</v>
      </c>
      <c r="M9" s="36"/>
      <c r="N9" s="36"/>
    </row>
    <row r="10" spans="2:15" ht="15" customHeight="1" x14ac:dyDescent="0.25">
      <c r="B10" s="5"/>
      <c r="L10" s="36"/>
      <c r="M10" s="36"/>
      <c r="N10" s="36"/>
    </row>
    <row r="11" spans="2:15" x14ac:dyDescent="0.25">
      <c r="B11" s="6"/>
    </row>
    <row r="12" spans="2:15" x14ac:dyDescent="0.25">
      <c r="B12" s="7" t="s">
        <v>14</v>
      </c>
      <c r="C12" s="7" t="s">
        <v>15</v>
      </c>
      <c r="D12" s="9" t="s">
        <v>16</v>
      </c>
      <c r="E12" s="7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L12" s="7" t="s">
        <v>23</v>
      </c>
      <c r="M12" s="7" t="s">
        <v>18</v>
      </c>
      <c r="N12" s="8" t="s">
        <v>19</v>
      </c>
    </row>
    <row r="13" spans="2:15" x14ac:dyDescent="0.25">
      <c r="B13" s="12">
        <v>1</v>
      </c>
      <c r="C13" s="38">
        <f>H7</f>
        <v>43983.5</v>
      </c>
      <c r="D13" s="14">
        <f>IF(AND(C12&lt;$C$5,C13&gt;$C$5),$D$5,0)+IF(AND(C12&lt;$C$6,C13&gt;$C$6),$D$6,0)</f>
        <v>0</v>
      </c>
      <c r="E13" s="15">
        <f>D4</f>
        <v>149000</v>
      </c>
      <c r="F13" s="16">
        <f t="shared" ref="F13:F76" si="0">ROUND(((C14-C13)*E13*($H$6/365)),2)</f>
        <v>451.59</v>
      </c>
      <c r="G13" s="16" t="str">
        <f>IF(H13="","0",H13-F13)</f>
        <v>0</v>
      </c>
      <c r="H13" s="17"/>
      <c r="I13" s="31"/>
      <c r="J13" s="18">
        <f>IF((E13+F13-H13-I13)&lt;0,0,E13+F13-H13-I13)</f>
        <v>149451.59</v>
      </c>
      <c r="K13" s="19"/>
      <c r="L13" s="20">
        <v>43831</v>
      </c>
      <c r="M13" s="21">
        <f t="shared" ref="M13:M44" si="1">SUMIFS($F$13:$F$470,$C$13:$C$470,"&gt;="&amp;L13,$C$13:$C$470,"&lt;"&amp;L14)</f>
        <v>3299.19</v>
      </c>
      <c r="N13" s="21">
        <f t="shared" ref="N13:N44" si="2">SUMIFS($G$13:$G$470,$C$13:$C$470,"&gt;="&amp;L13,$C$13:$C$470,"&lt;"&amp;L14)</f>
        <v>0</v>
      </c>
    </row>
    <row r="14" spans="2:15" x14ac:dyDescent="0.25">
      <c r="B14" s="22">
        <f>B13+1</f>
        <v>2</v>
      </c>
      <c r="C14" s="38">
        <f>EDATE(C13,1)</f>
        <v>44013</v>
      </c>
      <c r="D14" s="14">
        <f t="shared" ref="D14:D42" si="3">IF(AND(C13&lt;$C$5,C14&gt;$C$5),$D$5,0)+IF(AND(C13&lt;$C$6,C14&gt;$C$6),$D$6,0)</f>
        <v>0</v>
      </c>
      <c r="E14" s="23">
        <f>IF(C14&gt;C5,D5+J13,J13)</f>
        <v>149451.59</v>
      </c>
      <c r="F14" s="16">
        <f t="shared" si="0"/>
        <v>475.99</v>
      </c>
      <c r="G14" s="16" t="str">
        <f t="shared" ref="G14:G77" si="4">IF(H14="","0",H14-F14)</f>
        <v>0</v>
      </c>
      <c r="H14" s="24"/>
      <c r="I14" s="31"/>
      <c r="J14" s="18">
        <f t="shared" ref="J14:J76" si="5">IF((E14+F14-H14-I14)&lt;0,0,E14+F14-H14-I14)</f>
        <v>149927.57999999999</v>
      </c>
      <c r="K14" s="19"/>
      <c r="L14" s="20">
        <v>44197</v>
      </c>
      <c r="M14" s="21">
        <f t="shared" si="1"/>
        <v>5810.4000000000005</v>
      </c>
      <c r="N14" s="21">
        <f t="shared" si="2"/>
        <v>0</v>
      </c>
    </row>
    <row r="15" spans="2:15" x14ac:dyDescent="0.25">
      <c r="B15" s="22">
        <f t="shared" ref="B15:B78" si="6">B14+1</f>
        <v>3</v>
      </c>
      <c r="C15" s="38">
        <f t="shared" ref="C15:C78" si="7">EDATE(C14,1)</f>
        <v>44044</v>
      </c>
      <c r="D15" s="14">
        <f t="shared" si="3"/>
        <v>0</v>
      </c>
      <c r="E15" s="23">
        <f t="shared" ref="E15:E24" si="8">J14</f>
        <v>149927.57999999999</v>
      </c>
      <c r="F15" s="16">
        <f t="shared" si="0"/>
        <v>477.51</v>
      </c>
      <c r="G15" s="16" t="str">
        <f t="shared" si="4"/>
        <v>0</v>
      </c>
      <c r="H15" s="24"/>
      <c r="I15" s="31"/>
      <c r="J15" s="18">
        <f t="shared" si="5"/>
        <v>150405.09</v>
      </c>
      <c r="K15" s="19"/>
      <c r="L15" s="20">
        <v>44562</v>
      </c>
      <c r="M15" s="21">
        <f t="shared" si="1"/>
        <v>6032.08</v>
      </c>
      <c r="N15" s="21">
        <f t="shared" si="2"/>
        <v>-171.12</v>
      </c>
    </row>
    <row r="16" spans="2:15" x14ac:dyDescent="0.25">
      <c r="B16" s="22">
        <f t="shared" si="6"/>
        <v>4</v>
      </c>
      <c r="C16" s="38">
        <f t="shared" si="7"/>
        <v>44075</v>
      </c>
      <c r="D16" s="14">
        <f>IF(AND(C15&lt;$C$5,C16&gt;$C$5),$D$5,0)+IF(AND(C15&lt;$C$6,C16&gt;$C$6),$D$6,0)</f>
        <v>0</v>
      </c>
      <c r="E16" s="23">
        <f t="shared" si="8"/>
        <v>150405.09</v>
      </c>
      <c r="F16" s="16">
        <f t="shared" si="0"/>
        <v>463.58</v>
      </c>
      <c r="G16" s="16" t="str">
        <f t="shared" si="4"/>
        <v>0</v>
      </c>
      <c r="H16" s="24"/>
      <c r="I16" s="31"/>
      <c r="J16" s="18">
        <f t="shared" si="5"/>
        <v>150868.66999999998</v>
      </c>
      <c r="K16" s="19"/>
      <c r="L16" s="20">
        <v>44927</v>
      </c>
      <c r="M16" s="21">
        <f t="shared" si="1"/>
        <v>6175.5700000000006</v>
      </c>
      <c r="N16" s="21">
        <f t="shared" si="2"/>
        <v>-1975.5700000000002</v>
      </c>
    </row>
    <row r="17" spans="2:14" x14ac:dyDescent="0.25">
      <c r="B17" s="22">
        <f t="shared" si="6"/>
        <v>5</v>
      </c>
      <c r="C17" s="38">
        <f t="shared" si="7"/>
        <v>44105</v>
      </c>
      <c r="D17" s="14">
        <f t="shared" ref="D17:D26" si="9">IF(AND(C16&lt;$C$5,C17&gt;$C$5),$D$5,0)+IF(AND(C16&lt;$C$6,C17&gt;$C$6),$D$6,0)</f>
        <v>0</v>
      </c>
      <c r="E17" s="23">
        <f t="shared" si="8"/>
        <v>150868.66999999998</v>
      </c>
      <c r="F17" s="16">
        <f t="shared" si="0"/>
        <v>480.51</v>
      </c>
      <c r="G17" s="16" t="str">
        <f t="shared" si="4"/>
        <v>0</v>
      </c>
      <c r="H17" s="24"/>
      <c r="I17" s="31"/>
      <c r="J17" s="18">
        <f t="shared" si="5"/>
        <v>151349.18</v>
      </c>
      <c r="K17" s="19"/>
      <c r="L17" s="20">
        <v>45292</v>
      </c>
      <c r="M17" s="21">
        <f t="shared" si="1"/>
        <v>6268.5300000000007</v>
      </c>
      <c r="N17" s="21">
        <f t="shared" si="2"/>
        <v>-2068.5299999999997</v>
      </c>
    </row>
    <row r="18" spans="2:14" x14ac:dyDescent="0.25">
      <c r="B18" s="22">
        <f t="shared" si="6"/>
        <v>6</v>
      </c>
      <c r="C18" s="38">
        <f t="shared" si="7"/>
        <v>44136</v>
      </c>
      <c r="D18" s="14">
        <f t="shared" si="9"/>
        <v>0</v>
      </c>
      <c r="E18" s="23">
        <f t="shared" si="8"/>
        <v>151349.18</v>
      </c>
      <c r="F18" s="16">
        <f t="shared" si="0"/>
        <v>466.49</v>
      </c>
      <c r="G18" s="16" t="str">
        <f t="shared" si="4"/>
        <v>0</v>
      </c>
      <c r="H18" s="24"/>
      <c r="I18" s="31"/>
      <c r="J18" s="18">
        <f t="shared" si="5"/>
        <v>151815.66999999998</v>
      </c>
      <c r="K18" s="19"/>
      <c r="L18" s="20">
        <v>45658</v>
      </c>
      <c r="M18" s="21">
        <f t="shared" si="1"/>
        <v>6329.86</v>
      </c>
      <c r="N18" s="21">
        <f t="shared" si="2"/>
        <v>-2129.8600000000006</v>
      </c>
    </row>
    <row r="19" spans="2:14" x14ac:dyDescent="0.25">
      <c r="B19" s="22">
        <f t="shared" si="6"/>
        <v>7</v>
      </c>
      <c r="C19" s="38">
        <f t="shared" si="7"/>
        <v>44166</v>
      </c>
      <c r="D19" s="14">
        <f t="shared" si="9"/>
        <v>0</v>
      </c>
      <c r="E19" s="23">
        <f t="shared" si="8"/>
        <v>151815.66999999998</v>
      </c>
      <c r="F19" s="16">
        <f t="shared" si="0"/>
        <v>483.52</v>
      </c>
      <c r="G19" s="16" t="str">
        <f t="shared" si="4"/>
        <v>0</v>
      </c>
      <c r="H19" s="24"/>
      <c r="I19" s="31"/>
      <c r="J19" s="18">
        <f t="shared" si="5"/>
        <v>152299.18999999997</v>
      </c>
      <c r="K19" s="19"/>
      <c r="L19" s="20">
        <v>46023</v>
      </c>
      <c r="M19" s="21">
        <f t="shared" si="1"/>
        <v>6411.09</v>
      </c>
      <c r="N19" s="21">
        <f t="shared" si="2"/>
        <v>-2211.09</v>
      </c>
    </row>
    <row r="20" spans="2:14" x14ac:dyDescent="0.25">
      <c r="B20" s="22">
        <f t="shared" si="6"/>
        <v>8</v>
      </c>
      <c r="C20" s="38">
        <f>EDATE(C19,1)</f>
        <v>44197</v>
      </c>
      <c r="D20" s="14">
        <f t="shared" si="9"/>
        <v>0</v>
      </c>
      <c r="E20" s="23">
        <f t="shared" si="8"/>
        <v>152299.18999999997</v>
      </c>
      <c r="F20" s="16">
        <f t="shared" si="0"/>
        <v>485.06</v>
      </c>
      <c r="G20" s="16" t="str">
        <f t="shared" si="4"/>
        <v>0</v>
      </c>
      <c r="H20" s="24"/>
      <c r="I20" s="31"/>
      <c r="J20" s="18">
        <f t="shared" si="5"/>
        <v>152784.24999999997</v>
      </c>
      <c r="K20" s="19"/>
      <c r="L20" s="20">
        <v>46388</v>
      </c>
      <c r="M20" s="21">
        <f t="shared" si="1"/>
        <v>6495.47</v>
      </c>
      <c r="N20" s="21">
        <f t="shared" si="2"/>
        <v>-2295.4699999999993</v>
      </c>
    </row>
    <row r="21" spans="2:14" x14ac:dyDescent="0.25">
      <c r="B21" s="22">
        <f t="shared" si="6"/>
        <v>9</v>
      </c>
      <c r="C21" s="38">
        <f t="shared" si="7"/>
        <v>44228</v>
      </c>
      <c r="D21" s="14">
        <f t="shared" si="9"/>
        <v>0</v>
      </c>
      <c r="E21" s="23">
        <f t="shared" si="8"/>
        <v>152784.24999999997</v>
      </c>
      <c r="F21" s="16">
        <f t="shared" si="0"/>
        <v>439.52</v>
      </c>
      <c r="G21" s="16" t="str">
        <f t="shared" si="4"/>
        <v>0</v>
      </c>
      <c r="H21" s="24"/>
      <c r="I21" s="31"/>
      <c r="J21" s="18">
        <f t="shared" si="5"/>
        <v>153223.76999999996</v>
      </c>
      <c r="K21" s="19"/>
      <c r="L21" s="20">
        <v>46753</v>
      </c>
      <c r="M21" s="21">
        <f t="shared" si="1"/>
        <v>6601.5399999999991</v>
      </c>
      <c r="N21" s="21">
        <f t="shared" si="2"/>
        <v>-2401.5399999999995</v>
      </c>
    </row>
    <row r="22" spans="2:14" x14ac:dyDescent="0.25">
      <c r="B22" s="22">
        <f t="shared" si="6"/>
        <v>10</v>
      </c>
      <c r="C22" s="38">
        <f t="shared" si="7"/>
        <v>44256</v>
      </c>
      <c r="D22" s="14">
        <f t="shared" si="9"/>
        <v>0</v>
      </c>
      <c r="E22" s="23">
        <f>J21</f>
        <v>153223.76999999996</v>
      </c>
      <c r="F22" s="16">
        <f t="shared" si="0"/>
        <v>488.01</v>
      </c>
      <c r="G22" s="16" t="str">
        <f t="shared" si="4"/>
        <v>0</v>
      </c>
      <c r="H22" s="24"/>
      <c r="I22" s="31"/>
      <c r="J22" s="18">
        <f t="shared" si="5"/>
        <v>153711.77999999997</v>
      </c>
      <c r="K22" s="19"/>
      <c r="L22" s="20">
        <v>47119</v>
      </c>
      <c r="M22" s="21">
        <f t="shared" si="1"/>
        <v>6674.67</v>
      </c>
      <c r="N22" s="21">
        <f t="shared" si="2"/>
        <v>-2474.670000000001</v>
      </c>
    </row>
    <row r="23" spans="2:14" x14ac:dyDescent="0.25">
      <c r="B23" s="22">
        <f t="shared" si="6"/>
        <v>11</v>
      </c>
      <c r="C23" s="38">
        <f t="shared" si="7"/>
        <v>44287</v>
      </c>
      <c r="D23" s="14">
        <f t="shared" si="9"/>
        <v>0</v>
      </c>
      <c r="E23" s="23">
        <f t="shared" si="8"/>
        <v>153711.77999999997</v>
      </c>
      <c r="F23" s="16">
        <f t="shared" si="0"/>
        <v>473.77</v>
      </c>
      <c r="G23" s="16" t="str">
        <f t="shared" si="4"/>
        <v>0</v>
      </c>
      <c r="H23" s="24"/>
      <c r="I23" s="31"/>
      <c r="J23" s="18">
        <f t="shared" si="5"/>
        <v>154185.54999999996</v>
      </c>
      <c r="K23" s="19"/>
      <c r="L23" s="20">
        <v>47484</v>
      </c>
      <c r="M23" s="21">
        <f t="shared" si="1"/>
        <v>6769.08</v>
      </c>
      <c r="N23" s="21">
        <f t="shared" si="2"/>
        <v>-2569.08</v>
      </c>
    </row>
    <row r="24" spans="2:14" x14ac:dyDescent="0.25">
      <c r="B24" s="22">
        <f t="shared" si="6"/>
        <v>12</v>
      </c>
      <c r="C24" s="38">
        <f t="shared" si="7"/>
        <v>44317</v>
      </c>
      <c r="D24" s="14">
        <f t="shared" si="9"/>
        <v>0</v>
      </c>
      <c r="E24" s="23">
        <f t="shared" si="8"/>
        <v>154185.54999999996</v>
      </c>
      <c r="F24" s="16">
        <f t="shared" si="0"/>
        <v>491.07</v>
      </c>
      <c r="G24" s="16" t="str">
        <f t="shared" si="4"/>
        <v>0</v>
      </c>
      <c r="H24" s="24"/>
      <c r="I24" s="31"/>
      <c r="J24" s="18">
        <f t="shared" si="5"/>
        <v>154676.61999999997</v>
      </c>
      <c r="K24" s="19"/>
      <c r="L24" s="20">
        <v>47849</v>
      </c>
      <c r="M24" s="21">
        <f t="shared" si="1"/>
        <v>6867.0700000000006</v>
      </c>
      <c r="N24" s="21">
        <f t="shared" si="2"/>
        <v>-2667.07</v>
      </c>
    </row>
    <row r="25" spans="2:14" x14ac:dyDescent="0.25">
      <c r="B25" s="22">
        <f t="shared" si="6"/>
        <v>13</v>
      </c>
      <c r="C25" s="38">
        <f t="shared" si="7"/>
        <v>44348</v>
      </c>
      <c r="D25" s="14">
        <f t="shared" si="9"/>
        <v>0</v>
      </c>
      <c r="E25" s="23">
        <f>J24+D25</f>
        <v>154676.61999999997</v>
      </c>
      <c r="F25" s="16">
        <f t="shared" si="0"/>
        <v>476.74</v>
      </c>
      <c r="G25" s="16" t="str">
        <f t="shared" si="4"/>
        <v>0</v>
      </c>
      <c r="H25" s="24"/>
      <c r="I25" s="31"/>
      <c r="J25" s="18">
        <f t="shared" si="5"/>
        <v>155153.35999999996</v>
      </c>
      <c r="K25" s="19"/>
      <c r="L25" s="20">
        <v>48214</v>
      </c>
      <c r="M25" s="21">
        <f t="shared" si="1"/>
        <v>6988.4399999999987</v>
      </c>
      <c r="N25" s="21">
        <f t="shared" si="2"/>
        <v>-2788.4400000000005</v>
      </c>
    </row>
    <row r="26" spans="2:14" x14ac:dyDescent="0.25">
      <c r="B26" s="22">
        <f t="shared" si="6"/>
        <v>14</v>
      </c>
      <c r="C26" s="38">
        <f t="shared" si="7"/>
        <v>44378</v>
      </c>
      <c r="D26" s="14">
        <f t="shared" si="9"/>
        <v>0</v>
      </c>
      <c r="E26" s="23">
        <f t="shared" ref="E26:E41" si="10">J25+D26</f>
        <v>155153.35999999996</v>
      </c>
      <c r="F26" s="16">
        <f t="shared" si="0"/>
        <v>494.15</v>
      </c>
      <c r="G26" s="16" t="str">
        <f t="shared" si="4"/>
        <v>0</v>
      </c>
      <c r="H26" s="24"/>
      <c r="I26" s="31"/>
      <c r="J26" s="18">
        <f t="shared" si="5"/>
        <v>155647.50999999995</v>
      </c>
      <c r="K26" s="19"/>
      <c r="L26" s="20">
        <v>48580</v>
      </c>
      <c r="M26" s="21">
        <f t="shared" si="1"/>
        <v>7075.2099999999991</v>
      </c>
      <c r="N26" s="21">
        <f t="shared" si="2"/>
        <v>-2875.21</v>
      </c>
    </row>
    <row r="27" spans="2:14" x14ac:dyDescent="0.25">
      <c r="B27" s="22">
        <f t="shared" si="6"/>
        <v>15</v>
      </c>
      <c r="C27" s="38">
        <f t="shared" si="7"/>
        <v>44409</v>
      </c>
      <c r="D27" s="14">
        <f t="shared" si="3"/>
        <v>0</v>
      </c>
      <c r="E27" s="23">
        <f t="shared" si="10"/>
        <v>155647.50999999995</v>
      </c>
      <c r="F27" s="16">
        <f t="shared" si="0"/>
        <v>495.73</v>
      </c>
      <c r="G27" s="16" t="str">
        <f t="shared" si="4"/>
        <v>0</v>
      </c>
      <c r="H27" s="24"/>
      <c r="I27" s="31"/>
      <c r="J27" s="18">
        <f t="shared" si="5"/>
        <v>156143.23999999996</v>
      </c>
      <c r="K27" s="19"/>
      <c r="L27" s="20">
        <v>48945</v>
      </c>
      <c r="M27" s="21">
        <f t="shared" si="1"/>
        <v>7184.91</v>
      </c>
      <c r="N27" s="21">
        <f t="shared" si="2"/>
        <v>-2984.91</v>
      </c>
    </row>
    <row r="28" spans="2:14" x14ac:dyDescent="0.25">
      <c r="B28" s="22">
        <f t="shared" si="6"/>
        <v>16</v>
      </c>
      <c r="C28" s="38">
        <f t="shared" si="7"/>
        <v>44440</v>
      </c>
      <c r="D28" s="14">
        <f t="shared" si="3"/>
        <v>0</v>
      </c>
      <c r="E28" s="23">
        <f t="shared" si="10"/>
        <v>156143.23999999996</v>
      </c>
      <c r="F28" s="16">
        <f t="shared" si="0"/>
        <v>481.26</v>
      </c>
      <c r="G28" s="16" t="str">
        <f t="shared" si="4"/>
        <v>0</v>
      </c>
      <c r="H28" s="24"/>
      <c r="I28" s="31"/>
      <c r="J28" s="18">
        <f t="shared" si="5"/>
        <v>156624.49999999997</v>
      </c>
      <c r="K28" s="19"/>
      <c r="L28" s="20">
        <v>49310</v>
      </c>
      <c r="M28" s="21">
        <f t="shared" si="1"/>
        <v>7298.8</v>
      </c>
      <c r="N28" s="21">
        <f t="shared" si="2"/>
        <v>-3098.7999999999997</v>
      </c>
    </row>
    <row r="29" spans="2:14" x14ac:dyDescent="0.25">
      <c r="B29" s="22">
        <f t="shared" si="6"/>
        <v>17</v>
      </c>
      <c r="C29" s="38">
        <f t="shared" si="7"/>
        <v>44470</v>
      </c>
      <c r="D29" s="14">
        <f t="shared" si="3"/>
        <v>0</v>
      </c>
      <c r="E29" s="23">
        <f t="shared" si="10"/>
        <v>156624.49999999997</v>
      </c>
      <c r="F29" s="16">
        <f t="shared" si="0"/>
        <v>498.84</v>
      </c>
      <c r="G29" s="16" t="str">
        <f t="shared" si="4"/>
        <v>0</v>
      </c>
      <c r="H29" s="24"/>
      <c r="I29" s="31"/>
      <c r="J29" s="18">
        <f t="shared" si="5"/>
        <v>157123.33999999997</v>
      </c>
      <c r="K29" s="19"/>
      <c r="L29" s="20">
        <v>49675</v>
      </c>
      <c r="M29" s="21">
        <f t="shared" si="1"/>
        <v>7437.84</v>
      </c>
      <c r="N29" s="21">
        <f t="shared" si="2"/>
        <v>-3237.84</v>
      </c>
    </row>
    <row r="30" spans="2:14" x14ac:dyDescent="0.25">
      <c r="B30" s="22">
        <f t="shared" si="6"/>
        <v>18</v>
      </c>
      <c r="C30" s="38">
        <f t="shared" si="7"/>
        <v>44501</v>
      </c>
      <c r="D30" s="14">
        <f t="shared" si="3"/>
        <v>0</v>
      </c>
      <c r="E30" s="23">
        <f t="shared" si="10"/>
        <v>157123.33999999997</v>
      </c>
      <c r="F30" s="16">
        <f t="shared" si="0"/>
        <v>484.28</v>
      </c>
      <c r="G30" s="16" t="str">
        <f t="shared" si="4"/>
        <v>0</v>
      </c>
      <c r="H30" s="24"/>
      <c r="I30" s="31"/>
      <c r="J30" s="18">
        <f t="shared" si="5"/>
        <v>157607.61999999997</v>
      </c>
      <c r="K30" s="19"/>
      <c r="L30" s="20">
        <v>50041</v>
      </c>
      <c r="M30" s="21">
        <f t="shared" si="1"/>
        <v>7540.5399999999991</v>
      </c>
      <c r="N30" s="21">
        <f t="shared" si="2"/>
        <v>-3340.54</v>
      </c>
    </row>
    <row r="31" spans="2:14" x14ac:dyDescent="0.25">
      <c r="B31" s="22">
        <f t="shared" si="6"/>
        <v>19</v>
      </c>
      <c r="C31" s="38">
        <f t="shared" si="7"/>
        <v>44531</v>
      </c>
      <c r="D31" s="14">
        <f t="shared" si="3"/>
        <v>0</v>
      </c>
      <c r="E31" s="23">
        <f t="shared" si="10"/>
        <v>157607.61999999997</v>
      </c>
      <c r="F31" s="16">
        <f t="shared" si="0"/>
        <v>501.97</v>
      </c>
      <c r="G31" s="16" t="str">
        <f t="shared" si="4"/>
        <v>0</v>
      </c>
      <c r="H31" s="24"/>
      <c r="I31" s="31"/>
      <c r="J31" s="18">
        <f t="shared" si="5"/>
        <v>158109.58999999997</v>
      </c>
      <c r="K31" s="19"/>
      <c r="L31" s="20">
        <v>50406</v>
      </c>
      <c r="M31" s="21">
        <f t="shared" si="1"/>
        <v>7668.0099999999993</v>
      </c>
      <c r="N31" s="21">
        <f t="shared" si="2"/>
        <v>-3468.01</v>
      </c>
    </row>
    <row r="32" spans="2:14" x14ac:dyDescent="0.25">
      <c r="B32" s="22">
        <f t="shared" si="6"/>
        <v>20</v>
      </c>
      <c r="C32" s="38">
        <f t="shared" si="7"/>
        <v>44562</v>
      </c>
      <c r="D32" s="14">
        <f t="shared" si="3"/>
        <v>0</v>
      </c>
      <c r="E32" s="23">
        <f t="shared" si="10"/>
        <v>158109.58999999997</v>
      </c>
      <c r="F32" s="16">
        <f t="shared" si="0"/>
        <v>503.57</v>
      </c>
      <c r="G32" s="16" t="str">
        <f t="shared" si="4"/>
        <v>0</v>
      </c>
      <c r="H32" s="24"/>
      <c r="I32" s="31"/>
      <c r="J32" s="18">
        <f t="shared" si="5"/>
        <v>158613.15999999997</v>
      </c>
      <c r="K32" s="19"/>
      <c r="L32" s="20">
        <v>50771</v>
      </c>
      <c r="M32" s="21">
        <f t="shared" si="1"/>
        <v>7800.3</v>
      </c>
      <c r="N32" s="21">
        <f t="shared" si="2"/>
        <v>-3600.3</v>
      </c>
    </row>
    <row r="33" spans="2:14" x14ac:dyDescent="0.25">
      <c r="B33" s="22">
        <f t="shared" si="6"/>
        <v>21</v>
      </c>
      <c r="C33" s="38">
        <f t="shared" si="7"/>
        <v>44593</v>
      </c>
      <c r="D33" s="14">
        <f t="shared" si="3"/>
        <v>0</v>
      </c>
      <c r="E33" s="23">
        <f t="shared" si="10"/>
        <v>158613.15999999997</v>
      </c>
      <c r="F33" s="16">
        <f t="shared" si="0"/>
        <v>456.28</v>
      </c>
      <c r="G33" s="16" t="str">
        <f t="shared" si="4"/>
        <v>0</v>
      </c>
      <c r="H33" s="24"/>
      <c r="I33" s="31"/>
      <c r="J33" s="18">
        <f t="shared" si="5"/>
        <v>159069.43999999997</v>
      </c>
      <c r="K33" s="19"/>
      <c r="L33" s="20">
        <v>51136</v>
      </c>
      <c r="M33" s="21">
        <f t="shared" si="1"/>
        <v>7959.9399999999987</v>
      </c>
      <c r="N33" s="21">
        <f t="shared" si="2"/>
        <v>-3759.94</v>
      </c>
    </row>
    <row r="34" spans="2:14" x14ac:dyDescent="0.25">
      <c r="B34" s="22">
        <f t="shared" si="6"/>
        <v>22</v>
      </c>
      <c r="C34" s="38">
        <f t="shared" si="7"/>
        <v>44621</v>
      </c>
      <c r="D34" s="14">
        <f t="shared" si="3"/>
        <v>0</v>
      </c>
      <c r="E34" s="23">
        <f t="shared" si="10"/>
        <v>159069.43999999997</v>
      </c>
      <c r="F34" s="16">
        <f t="shared" si="0"/>
        <v>506.63</v>
      </c>
      <c r="G34" s="16" t="str">
        <f t="shared" si="4"/>
        <v>0</v>
      </c>
      <c r="H34" s="24"/>
      <c r="I34" s="31"/>
      <c r="J34" s="18">
        <f t="shared" si="5"/>
        <v>159576.06999999998</v>
      </c>
      <c r="K34" s="19"/>
      <c r="L34" s="20">
        <v>51502</v>
      </c>
      <c r="M34" s="21">
        <f t="shared" si="1"/>
        <v>8081.0999999999995</v>
      </c>
      <c r="N34" s="21">
        <f t="shared" si="2"/>
        <v>-3881.0999999999995</v>
      </c>
    </row>
    <row r="35" spans="2:14" x14ac:dyDescent="0.25">
      <c r="B35" s="22">
        <f t="shared" si="6"/>
        <v>23</v>
      </c>
      <c r="C35" s="38">
        <f t="shared" si="7"/>
        <v>44652</v>
      </c>
      <c r="D35" s="14">
        <f t="shared" si="3"/>
        <v>0</v>
      </c>
      <c r="E35" s="23">
        <f t="shared" si="10"/>
        <v>159576.06999999998</v>
      </c>
      <c r="F35" s="16">
        <f t="shared" si="0"/>
        <v>491.84</v>
      </c>
      <c r="G35" s="16" t="str">
        <f t="shared" si="4"/>
        <v>0</v>
      </c>
      <c r="H35" s="24"/>
      <c r="I35" s="31"/>
      <c r="J35" s="18">
        <f t="shared" si="5"/>
        <v>160067.90999999997</v>
      </c>
      <c r="K35" s="19"/>
      <c r="L35" s="20">
        <v>51867</v>
      </c>
      <c r="M35" s="21">
        <f t="shared" si="1"/>
        <v>8229.17</v>
      </c>
      <c r="N35" s="21">
        <f t="shared" si="2"/>
        <v>-4029.1700000000005</v>
      </c>
    </row>
    <row r="36" spans="2:14" x14ac:dyDescent="0.25">
      <c r="B36" s="22">
        <f t="shared" si="6"/>
        <v>24</v>
      </c>
      <c r="C36" s="38">
        <f t="shared" si="7"/>
        <v>44682</v>
      </c>
      <c r="D36" s="14">
        <f t="shared" si="3"/>
        <v>0</v>
      </c>
      <c r="E36" s="23">
        <f t="shared" si="10"/>
        <v>160067.90999999997</v>
      </c>
      <c r="F36" s="16">
        <f t="shared" si="0"/>
        <v>509.81</v>
      </c>
      <c r="G36" s="16" t="str">
        <f t="shared" si="4"/>
        <v>0</v>
      </c>
      <c r="H36" s="24"/>
      <c r="I36" s="31"/>
      <c r="J36" s="18">
        <f>IF((E36+F36-H36-I36)&lt;0,0,E36+F36-H36-I36)</f>
        <v>160577.71999999997</v>
      </c>
      <c r="K36" s="19"/>
      <c r="L36" s="20">
        <v>52232</v>
      </c>
      <c r="M36" s="21">
        <f t="shared" si="1"/>
        <v>8382.89</v>
      </c>
      <c r="N36" s="21">
        <f t="shared" si="2"/>
        <v>-4182.8899999999994</v>
      </c>
    </row>
    <row r="37" spans="2:14" x14ac:dyDescent="0.25">
      <c r="B37" s="22">
        <f t="shared" si="6"/>
        <v>25</v>
      </c>
      <c r="C37" s="38">
        <f t="shared" si="7"/>
        <v>44713</v>
      </c>
      <c r="D37" s="14">
        <f t="shared" si="3"/>
        <v>0</v>
      </c>
      <c r="E37" s="23">
        <f t="shared" si="10"/>
        <v>160577.71999999997</v>
      </c>
      <c r="F37" s="16">
        <f t="shared" si="0"/>
        <v>494.93</v>
      </c>
      <c r="G37" s="16" t="str">
        <f t="shared" si="4"/>
        <v>0</v>
      </c>
      <c r="H37" s="24"/>
      <c r="I37" s="31"/>
      <c r="J37" s="18">
        <f t="shared" si="5"/>
        <v>161072.64999999997</v>
      </c>
      <c r="K37" s="19"/>
      <c r="L37" s="20">
        <v>52597</v>
      </c>
      <c r="M37" s="21">
        <f t="shared" si="1"/>
        <v>8566.4500000000007</v>
      </c>
      <c r="N37" s="21">
        <f t="shared" si="2"/>
        <v>-4366.45</v>
      </c>
    </row>
    <row r="38" spans="2:14" x14ac:dyDescent="0.25">
      <c r="B38" s="22">
        <f t="shared" si="6"/>
        <v>26</v>
      </c>
      <c r="C38" s="38">
        <f t="shared" si="7"/>
        <v>44743</v>
      </c>
      <c r="D38" s="14">
        <f t="shared" si="3"/>
        <v>0</v>
      </c>
      <c r="E38" s="23">
        <f t="shared" si="10"/>
        <v>161072.64999999997</v>
      </c>
      <c r="F38" s="16">
        <f t="shared" si="0"/>
        <v>513.01</v>
      </c>
      <c r="G38" s="16" t="str">
        <f t="shared" si="4"/>
        <v>0</v>
      </c>
      <c r="H38" s="24"/>
      <c r="I38" s="31"/>
      <c r="J38" s="18">
        <f t="shared" si="5"/>
        <v>161585.65999999997</v>
      </c>
      <c r="K38" s="19"/>
      <c r="L38" s="20">
        <v>52963</v>
      </c>
      <c r="M38" s="21">
        <f t="shared" si="1"/>
        <v>8709.06</v>
      </c>
      <c r="N38" s="21">
        <f t="shared" si="2"/>
        <v>-4509.0599999999995</v>
      </c>
    </row>
    <row r="39" spans="2:14" x14ac:dyDescent="0.25">
      <c r="B39" s="22">
        <f t="shared" si="6"/>
        <v>27</v>
      </c>
      <c r="C39" s="38">
        <f t="shared" si="7"/>
        <v>44774</v>
      </c>
      <c r="D39" s="14">
        <f t="shared" si="3"/>
        <v>0</v>
      </c>
      <c r="E39" s="23">
        <f t="shared" si="10"/>
        <v>161585.65999999997</v>
      </c>
      <c r="F39" s="16">
        <f t="shared" si="0"/>
        <v>514.64</v>
      </c>
      <c r="G39" s="16" t="str">
        <f t="shared" si="4"/>
        <v>0</v>
      </c>
      <c r="H39" s="24"/>
      <c r="I39" s="31"/>
      <c r="J39" s="18">
        <f t="shared" si="5"/>
        <v>162100.29999999999</v>
      </c>
      <c r="K39" s="19"/>
      <c r="L39" s="20">
        <v>53328</v>
      </c>
      <c r="M39" s="21">
        <f t="shared" si="1"/>
        <v>8881.1</v>
      </c>
      <c r="N39" s="21">
        <f t="shared" si="2"/>
        <v>-4681.0999999999995</v>
      </c>
    </row>
    <row r="40" spans="2:14" x14ac:dyDescent="0.25">
      <c r="B40" s="22">
        <f t="shared" si="6"/>
        <v>28</v>
      </c>
      <c r="C40" s="38">
        <f t="shared" si="7"/>
        <v>44805</v>
      </c>
      <c r="D40" s="14">
        <f t="shared" si="3"/>
        <v>0</v>
      </c>
      <c r="E40" s="23">
        <f t="shared" si="10"/>
        <v>162100.29999999999</v>
      </c>
      <c r="F40" s="16">
        <f t="shared" si="0"/>
        <v>499.62</v>
      </c>
      <c r="G40" s="16" t="str">
        <f t="shared" si="4"/>
        <v>0</v>
      </c>
      <c r="H40" s="24"/>
      <c r="I40" s="31"/>
      <c r="J40" s="18">
        <f>IF((E40+F40-H40-I40)&lt;0,0,E40+F40-H40-I40)</f>
        <v>162599.91999999998</v>
      </c>
      <c r="K40" s="19"/>
      <c r="L40" s="20">
        <v>53693</v>
      </c>
      <c r="M40" s="21">
        <f t="shared" si="1"/>
        <v>9059.67</v>
      </c>
      <c r="N40" s="21">
        <f t="shared" si="2"/>
        <v>-4859.67</v>
      </c>
    </row>
    <row r="41" spans="2:14" x14ac:dyDescent="0.25">
      <c r="B41" s="22">
        <f t="shared" si="6"/>
        <v>29</v>
      </c>
      <c r="C41" s="38">
        <f t="shared" si="7"/>
        <v>44835</v>
      </c>
      <c r="D41" s="14">
        <f t="shared" si="3"/>
        <v>0</v>
      </c>
      <c r="E41" s="23">
        <f t="shared" si="10"/>
        <v>162599.91999999998</v>
      </c>
      <c r="F41" s="16">
        <f t="shared" si="0"/>
        <v>517.87</v>
      </c>
      <c r="G41" s="16" t="str">
        <f t="shared" si="4"/>
        <v>0</v>
      </c>
      <c r="H41" s="24"/>
      <c r="I41" s="31"/>
      <c r="J41" s="18">
        <f t="shared" si="5"/>
        <v>163117.78999999998</v>
      </c>
      <c r="K41" s="19"/>
      <c r="L41" s="20">
        <v>54058</v>
      </c>
      <c r="M41" s="21">
        <f t="shared" si="1"/>
        <v>9270.99</v>
      </c>
      <c r="N41" s="21">
        <f t="shared" si="2"/>
        <v>-5070.9900000000007</v>
      </c>
    </row>
    <row r="42" spans="2:14" x14ac:dyDescent="0.25">
      <c r="B42" s="22">
        <f t="shared" si="6"/>
        <v>30</v>
      </c>
      <c r="C42" s="38">
        <f t="shared" si="7"/>
        <v>44866</v>
      </c>
      <c r="D42" s="14">
        <f t="shared" si="3"/>
        <v>0</v>
      </c>
      <c r="E42" s="23">
        <f>J41+D42</f>
        <v>163117.78999999998</v>
      </c>
      <c r="F42" s="16">
        <f t="shared" si="0"/>
        <v>502.76</v>
      </c>
      <c r="G42" s="16" t="str">
        <f t="shared" si="4"/>
        <v>0</v>
      </c>
      <c r="H42" s="24"/>
      <c r="I42" s="31"/>
      <c r="J42" s="18">
        <f t="shared" si="5"/>
        <v>163620.54999999999</v>
      </c>
      <c r="K42" s="19"/>
      <c r="L42" s="20">
        <v>54424</v>
      </c>
      <c r="M42" s="21">
        <f t="shared" si="1"/>
        <v>9438.5400000000009</v>
      </c>
      <c r="N42" s="21">
        <f t="shared" si="2"/>
        <v>-5238.54</v>
      </c>
    </row>
    <row r="43" spans="2:14" x14ac:dyDescent="0.25">
      <c r="B43" s="22">
        <f t="shared" si="6"/>
        <v>31</v>
      </c>
      <c r="C43" s="38">
        <f t="shared" si="7"/>
        <v>44896</v>
      </c>
      <c r="D43" s="13"/>
      <c r="E43" s="23">
        <f t="shared" ref="E43:E106" si="11">J42+D43</f>
        <v>163620.54999999999</v>
      </c>
      <c r="F43" s="16">
        <f t="shared" si="0"/>
        <v>521.12</v>
      </c>
      <c r="G43" s="16">
        <f>IF(H43="","0",H43-F43)</f>
        <v>-171.12</v>
      </c>
      <c r="H43" s="16">
        <f>IF(J42&gt;$D$8,$D$8,(J42+Table3[[#This Row],[Interest]]))</f>
        <v>350</v>
      </c>
      <c r="I43" s="31"/>
      <c r="J43" s="18">
        <f>IF((E43+F43-H43-I43)&lt;0,0,E43+F43-H43-I43)</f>
        <v>163791.66999999998</v>
      </c>
      <c r="K43" s="19"/>
      <c r="L43" s="20">
        <v>54789</v>
      </c>
      <c r="M43" s="21">
        <f t="shared" si="1"/>
        <v>9638.3999999999978</v>
      </c>
      <c r="N43" s="21">
        <f t="shared" si="2"/>
        <v>-5438.4000000000005</v>
      </c>
    </row>
    <row r="44" spans="2:14" x14ac:dyDescent="0.25">
      <c r="B44" s="22">
        <f t="shared" si="6"/>
        <v>32</v>
      </c>
      <c r="C44" s="38">
        <f t="shared" si="7"/>
        <v>44927</v>
      </c>
      <c r="D44" s="13"/>
      <c r="E44" s="23">
        <f t="shared" si="11"/>
        <v>163791.66999999998</v>
      </c>
      <c r="F44" s="16">
        <f t="shared" si="0"/>
        <v>521.66999999999996</v>
      </c>
      <c r="G44" s="16">
        <f t="shared" si="4"/>
        <v>-171.66999999999996</v>
      </c>
      <c r="H44" s="16">
        <f>IF(J43&gt;$D$8,$D$8,(J43+Table3[[#This Row],[Interest]]))</f>
        <v>350</v>
      </c>
      <c r="I44" s="31"/>
      <c r="J44" s="18">
        <f>IF((E44+F44-H44-I44)&lt;0,0,E44+F44-H44-I44)</f>
        <v>163963.34</v>
      </c>
      <c r="K44" s="19"/>
      <c r="L44" s="20">
        <v>55154</v>
      </c>
      <c r="M44" s="21">
        <f t="shared" si="1"/>
        <v>9845.89</v>
      </c>
      <c r="N44" s="21">
        <f t="shared" si="2"/>
        <v>-5645.8900000000012</v>
      </c>
    </row>
    <row r="45" spans="2:14" x14ac:dyDescent="0.25">
      <c r="B45" s="22">
        <f t="shared" si="6"/>
        <v>33</v>
      </c>
      <c r="C45" s="38">
        <f t="shared" si="7"/>
        <v>44958</v>
      </c>
      <c r="D45" s="13"/>
      <c r="E45" s="23">
        <f t="shared" si="11"/>
        <v>163963.34</v>
      </c>
      <c r="F45" s="16">
        <f t="shared" si="0"/>
        <v>471.68</v>
      </c>
      <c r="G45" s="16">
        <f t="shared" si="4"/>
        <v>-121.68</v>
      </c>
      <c r="H45" s="16">
        <f>IF(J44&gt;$D$8,$D$8,(J44+Table3[[#This Row],[Interest]]))</f>
        <v>350</v>
      </c>
      <c r="I45" s="31"/>
      <c r="J45" s="18">
        <f t="shared" si="5"/>
        <v>164085.01999999999</v>
      </c>
      <c r="K45" s="19"/>
      <c r="L45" s="20">
        <v>55519</v>
      </c>
      <c r="M45" s="25"/>
      <c r="N45" s="25"/>
    </row>
    <row r="46" spans="2:14" x14ac:dyDescent="0.25">
      <c r="B46" s="22">
        <f t="shared" si="6"/>
        <v>34</v>
      </c>
      <c r="C46" s="38">
        <f t="shared" si="7"/>
        <v>44986</v>
      </c>
      <c r="D46" s="13"/>
      <c r="E46" s="23">
        <f t="shared" si="11"/>
        <v>164085.01999999999</v>
      </c>
      <c r="F46" s="16">
        <f t="shared" si="0"/>
        <v>522.6</v>
      </c>
      <c r="G46" s="16">
        <f t="shared" si="4"/>
        <v>-172.60000000000002</v>
      </c>
      <c r="H46" s="16">
        <f>IF(J45&gt;$D$8,$D$8,(J45+Table3[[#This Row],[Interest]]))</f>
        <v>350</v>
      </c>
      <c r="I46" s="31"/>
      <c r="J46" s="18">
        <f t="shared" si="5"/>
        <v>164257.62</v>
      </c>
      <c r="K46" s="19"/>
      <c r="L46" s="20">
        <v>55885</v>
      </c>
      <c r="M46" s="25"/>
      <c r="N46" s="25"/>
    </row>
    <row r="47" spans="2:14" x14ac:dyDescent="0.25">
      <c r="B47" s="22">
        <f t="shared" si="6"/>
        <v>35</v>
      </c>
      <c r="C47" s="38">
        <f t="shared" si="7"/>
        <v>45017</v>
      </c>
      <c r="D47" s="13"/>
      <c r="E47" s="23">
        <f t="shared" si="11"/>
        <v>164257.62</v>
      </c>
      <c r="F47" s="16">
        <f t="shared" si="0"/>
        <v>506.27</v>
      </c>
      <c r="G47" s="16">
        <f t="shared" si="4"/>
        <v>-156.26999999999998</v>
      </c>
      <c r="H47" s="16">
        <f>IF(J46&gt;$D$8,$D$8,(J46+Table3[[#This Row],[Interest]]))</f>
        <v>350</v>
      </c>
      <c r="I47" s="31"/>
      <c r="J47" s="18">
        <f t="shared" si="5"/>
        <v>164413.88999999998</v>
      </c>
      <c r="K47" s="19"/>
      <c r="L47" s="26"/>
      <c r="M47" s="25"/>
      <c r="N47" s="25"/>
    </row>
    <row r="48" spans="2:14" x14ac:dyDescent="0.25">
      <c r="B48" s="22">
        <f t="shared" si="6"/>
        <v>36</v>
      </c>
      <c r="C48" s="38">
        <f t="shared" si="7"/>
        <v>45047</v>
      </c>
      <c r="D48" s="13"/>
      <c r="E48" s="23">
        <f t="shared" si="11"/>
        <v>164413.88999999998</v>
      </c>
      <c r="F48" s="16">
        <f t="shared" si="0"/>
        <v>523.65</v>
      </c>
      <c r="G48" s="16">
        <f t="shared" si="4"/>
        <v>-173.64999999999998</v>
      </c>
      <c r="H48" s="16">
        <f>IF(J47&gt;$D$8,$D$8,(J47+Table3[[#This Row],[Interest]]))</f>
        <v>350</v>
      </c>
      <c r="I48" s="31"/>
      <c r="J48" s="18">
        <f t="shared" si="5"/>
        <v>164587.53999999998</v>
      </c>
      <c r="K48" s="19"/>
      <c r="L48" s="27"/>
      <c r="M48" s="25"/>
      <c r="N48" s="25"/>
    </row>
    <row r="49" spans="2:14" x14ac:dyDescent="0.25">
      <c r="B49" s="22">
        <f t="shared" si="6"/>
        <v>37</v>
      </c>
      <c r="C49" s="38">
        <f t="shared" si="7"/>
        <v>45078</v>
      </c>
      <c r="D49" s="13"/>
      <c r="E49" s="23">
        <f t="shared" si="11"/>
        <v>164587.53999999998</v>
      </c>
      <c r="F49" s="16">
        <f t="shared" si="0"/>
        <v>507.29</v>
      </c>
      <c r="G49" s="16">
        <f t="shared" si="4"/>
        <v>-157.29000000000002</v>
      </c>
      <c r="H49" s="16">
        <f>IF(J48&gt;$D$8,$D$8,(J48+Table3[[#This Row],[Interest]]))</f>
        <v>350</v>
      </c>
      <c r="I49" s="31"/>
      <c r="J49" s="18">
        <f t="shared" si="5"/>
        <v>164744.82999999999</v>
      </c>
      <c r="K49" s="19"/>
      <c r="L49" s="28"/>
      <c r="M49" s="25"/>
      <c r="N49" s="25"/>
    </row>
    <row r="50" spans="2:14" x14ac:dyDescent="0.25">
      <c r="B50" s="22">
        <f t="shared" si="6"/>
        <v>38</v>
      </c>
      <c r="C50" s="38">
        <f t="shared" si="7"/>
        <v>45108</v>
      </c>
      <c r="D50" s="13"/>
      <c r="E50" s="23">
        <f t="shared" si="11"/>
        <v>164744.82999999999</v>
      </c>
      <c r="F50" s="16">
        <f t="shared" si="0"/>
        <v>524.70000000000005</v>
      </c>
      <c r="G50" s="16">
        <f t="shared" si="4"/>
        <v>-174.70000000000005</v>
      </c>
      <c r="H50" s="16">
        <f>IF(J49&gt;$D$8,$D$8,(J49+Table3[[#This Row],[Interest]]))</f>
        <v>350</v>
      </c>
      <c r="I50" s="31"/>
      <c r="J50" s="18">
        <f t="shared" si="5"/>
        <v>164919.53</v>
      </c>
      <c r="K50" s="19"/>
      <c r="L50" s="28"/>
      <c r="M50" s="25"/>
      <c r="N50" s="25"/>
    </row>
    <row r="51" spans="2:14" x14ac:dyDescent="0.25">
      <c r="B51" s="22">
        <f t="shared" si="6"/>
        <v>39</v>
      </c>
      <c r="C51" s="38">
        <f t="shared" si="7"/>
        <v>45139</v>
      </c>
      <c r="D51" s="13"/>
      <c r="E51" s="23">
        <f t="shared" si="11"/>
        <v>164919.53</v>
      </c>
      <c r="F51" s="16">
        <f t="shared" si="0"/>
        <v>525.26</v>
      </c>
      <c r="G51" s="16">
        <f t="shared" si="4"/>
        <v>-175.26</v>
      </c>
      <c r="H51" s="16">
        <f>IF(J50&gt;$D$8,$D$8,(J50+Table3[[#This Row],[Interest]]))</f>
        <v>350</v>
      </c>
      <c r="I51" s="31"/>
      <c r="J51" s="18">
        <f t="shared" si="5"/>
        <v>165094.79</v>
      </c>
      <c r="K51" s="19"/>
      <c r="L51" s="28"/>
      <c r="M51" s="25"/>
      <c r="N51" s="25"/>
    </row>
    <row r="52" spans="2:14" x14ac:dyDescent="0.25">
      <c r="B52" s="22">
        <f t="shared" si="6"/>
        <v>40</v>
      </c>
      <c r="C52" s="38">
        <f t="shared" si="7"/>
        <v>45170</v>
      </c>
      <c r="D52" s="13"/>
      <c r="E52" s="23">
        <f t="shared" si="11"/>
        <v>165094.79</v>
      </c>
      <c r="F52" s="16">
        <f t="shared" si="0"/>
        <v>508.85</v>
      </c>
      <c r="G52" s="16">
        <f t="shared" si="4"/>
        <v>-158.85000000000002</v>
      </c>
      <c r="H52" s="16">
        <f>IF(J51&gt;$D$8,$D$8,(J51+Table3[[#This Row],[Interest]]))</f>
        <v>350</v>
      </c>
      <c r="I52" s="31"/>
      <c r="J52" s="18">
        <f t="shared" si="5"/>
        <v>165253.64000000001</v>
      </c>
      <c r="K52" s="19"/>
      <c r="L52" s="28"/>
      <c r="M52" s="25"/>
      <c r="N52" s="25"/>
    </row>
    <row r="53" spans="2:14" x14ac:dyDescent="0.25">
      <c r="B53" s="22">
        <f t="shared" si="6"/>
        <v>41</v>
      </c>
      <c r="C53" s="38">
        <f t="shared" si="7"/>
        <v>45200</v>
      </c>
      <c r="D53" s="13"/>
      <c r="E53" s="23">
        <f t="shared" si="11"/>
        <v>165253.64000000001</v>
      </c>
      <c r="F53" s="16">
        <f t="shared" si="0"/>
        <v>526.32000000000005</v>
      </c>
      <c r="G53" s="16">
        <f t="shared" si="4"/>
        <v>-176.32000000000005</v>
      </c>
      <c r="H53" s="16">
        <f>IF(J52&gt;$D$8,$D$8,(J52+Table3[[#This Row],[Interest]]))</f>
        <v>350</v>
      </c>
      <c r="I53" s="31"/>
      <c r="J53" s="18">
        <f t="shared" si="5"/>
        <v>165429.96000000002</v>
      </c>
      <c r="K53" s="19"/>
      <c r="L53" s="28"/>
      <c r="M53" s="25"/>
      <c r="N53" s="25"/>
    </row>
    <row r="54" spans="2:14" x14ac:dyDescent="0.25">
      <c r="B54" s="22">
        <f t="shared" si="6"/>
        <v>42</v>
      </c>
      <c r="C54" s="38">
        <f t="shared" si="7"/>
        <v>45231</v>
      </c>
      <c r="D54" s="13"/>
      <c r="E54" s="23">
        <f t="shared" si="11"/>
        <v>165429.96000000002</v>
      </c>
      <c r="F54" s="16">
        <f t="shared" si="0"/>
        <v>509.89</v>
      </c>
      <c r="G54" s="16">
        <f t="shared" si="4"/>
        <v>-159.88999999999999</v>
      </c>
      <c r="H54" s="16">
        <f>IF(J53&gt;$D$8,$D$8,(J53+Table3[[#This Row],[Interest]]))</f>
        <v>350</v>
      </c>
      <c r="I54" s="31"/>
      <c r="J54" s="18">
        <f t="shared" si="5"/>
        <v>165589.85000000003</v>
      </c>
      <c r="K54" s="19"/>
      <c r="L54" s="28"/>
      <c r="M54" s="25"/>
      <c r="N54" s="25"/>
    </row>
    <row r="55" spans="2:14" x14ac:dyDescent="0.25">
      <c r="B55" s="22">
        <f t="shared" si="6"/>
        <v>43</v>
      </c>
      <c r="C55" s="38">
        <f t="shared" si="7"/>
        <v>45261</v>
      </c>
      <c r="D55" s="13"/>
      <c r="E55" s="23">
        <f t="shared" si="11"/>
        <v>165589.85000000003</v>
      </c>
      <c r="F55" s="16">
        <f t="shared" si="0"/>
        <v>527.39</v>
      </c>
      <c r="G55" s="16">
        <f t="shared" si="4"/>
        <v>-177.39</v>
      </c>
      <c r="H55" s="16">
        <f>IF(J54&gt;$D$8,$D$8,(J54+Table3[[#This Row],[Interest]]))</f>
        <v>350</v>
      </c>
      <c r="I55" s="31"/>
      <c r="J55" s="18">
        <f t="shared" si="5"/>
        <v>165767.24000000005</v>
      </c>
      <c r="K55" s="19"/>
      <c r="L55" s="28"/>
      <c r="M55" s="25"/>
      <c r="N55" s="25"/>
    </row>
    <row r="56" spans="2:14" x14ac:dyDescent="0.25">
      <c r="B56" s="22">
        <f t="shared" si="6"/>
        <v>44</v>
      </c>
      <c r="C56" s="38">
        <f t="shared" si="7"/>
        <v>45292</v>
      </c>
      <c r="D56" s="13"/>
      <c r="E56" s="23">
        <f t="shared" si="11"/>
        <v>165767.24000000005</v>
      </c>
      <c r="F56" s="16">
        <f t="shared" si="0"/>
        <v>527.96</v>
      </c>
      <c r="G56" s="16">
        <f t="shared" si="4"/>
        <v>-177.96000000000004</v>
      </c>
      <c r="H56" s="16">
        <f>IF(J55&gt;$D$8,$D$8,(J55+Table3[[#This Row],[Interest]]))</f>
        <v>350</v>
      </c>
      <c r="I56" s="31"/>
      <c r="J56" s="18">
        <f t="shared" si="5"/>
        <v>165945.20000000004</v>
      </c>
      <c r="K56" s="19"/>
      <c r="L56" s="28"/>
      <c r="M56" s="25"/>
      <c r="N56" s="25"/>
    </row>
    <row r="57" spans="2:14" x14ac:dyDescent="0.25">
      <c r="B57" s="22">
        <f t="shared" si="6"/>
        <v>45</v>
      </c>
      <c r="C57" s="38">
        <f t="shared" si="7"/>
        <v>45323</v>
      </c>
      <c r="D57" s="13"/>
      <c r="E57" s="23">
        <f t="shared" si="11"/>
        <v>165945.20000000004</v>
      </c>
      <c r="F57" s="16">
        <f t="shared" si="0"/>
        <v>494.43</v>
      </c>
      <c r="G57" s="16">
        <f t="shared" si="4"/>
        <v>-144.43</v>
      </c>
      <c r="H57" s="16">
        <f>IF(J56&gt;$D$8,$D$8,(J56+Table3[[#This Row],[Interest]]))</f>
        <v>350</v>
      </c>
      <c r="I57" s="31"/>
      <c r="J57" s="18">
        <f t="shared" si="5"/>
        <v>166089.63000000003</v>
      </c>
      <c r="K57" s="19"/>
      <c r="L57" s="28"/>
      <c r="M57" s="25"/>
      <c r="N57" s="25"/>
    </row>
    <row r="58" spans="2:14" x14ac:dyDescent="0.25">
      <c r="B58" s="22">
        <f t="shared" si="6"/>
        <v>46</v>
      </c>
      <c r="C58" s="38">
        <f t="shared" si="7"/>
        <v>45352</v>
      </c>
      <c r="D58" s="13"/>
      <c r="E58" s="23">
        <f t="shared" si="11"/>
        <v>166089.63000000003</v>
      </c>
      <c r="F58" s="16">
        <f t="shared" si="0"/>
        <v>528.98</v>
      </c>
      <c r="G58" s="16">
        <f t="shared" si="4"/>
        <v>-178.98000000000002</v>
      </c>
      <c r="H58" s="16">
        <f>IF(J57&gt;$D$8,$D$8,(J57+Table3[[#This Row],[Interest]]))</f>
        <v>350</v>
      </c>
      <c r="I58" s="31"/>
      <c r="J58" s="18">
        <f t="shared" si="5"/>
        <v>166268.61000000004</v>
      </c>
      <c r="K58" s="19"/>
      <c r="L58" s="28"/>
      <c r="M58" s="25"/>
      <c r="N58" s="25"/>
    </row>
    <row r="59" spans="2:14" x14ac:dyDescent="0.25">
      <c r="B59" s="22">
        <f t="shared" si="6"/>
        <v>47</v>
      </c>
      <c r="C59" s="38">
        <f t="shared" si="7"/>
        <v>45383</v>
      </c>
      <c r="D59" s="13"/>
      <c r="E59" s="23">
        <f t="shared" si="11"/>
        <v>166268.61000000004</v>
      </c>
      <c r="F59" s="16">
        <f t="shared" si="0"/>
        <v>512.47</v>
      </c>
      <c r="G59" s="16">
        <f t="shared" si="4"/>
        <v>-162.47000000000003</v>
      </c>
      <c r="H59" s="16">
        <f>IF(J58&gt;$D$8,$D$8,(J58+Table3[[#This Row],[Interest]]))</f>
        <v>350</v>
      </c>
      <c r="I59" s="31"/>
      <c r="J59" s="18">
        <f t="shared" si="5"/>
        <v>166431.08000000005</v>
      </c>
      <c r="K59" s="19"/>
      <c r="L59" s="28"/>
      <c r="M59" s="25"/>
      <c r="N59" s="25"/>
    </row>
    <row r="60" spans="2:14" x14ac:dyDescent="0.25">
      <c r="B60" s="22">
        <f t="shared" si="6"/>
        <v>48</v>
      </c>
      <c r="C60" s="38">
        <f t="shared" si="7"/>
        <v>45413</v>
      </c>
      <c r="D60" s="13"/>
      <c r="E60" s="23">
        <f t="shared" si="11"/>
        <v>166431.08000000005</v>
      </c>
      <c r="F60" s="16">
        <f t="shared" si="0"/>
        <v>530.07000000000005</v>
      </c>
      <c r="G60" s="16">
        <f t="shared" si="4"/>
        <v>-180.07000000000005</v>
      </c>
      <c r="H60" s="16">
        <f>IF(J59&gt;$D$8,$D$8,(J59+Table3[[#This Row],[Interest]]))</f>
        <v>350</v>
      </c>
      <c r="I60" s="31"/>
      <c r="J60" s="18">
        <f t="shared" si="5"/>
        <v>166611.15000000005</v>
      </c>
      <c r="K60" s="19"/>
      <c r="L60" s="28"/>
      <c r="M60" s="25"/>
      <c r="N60" s="25"/>
    </row>
    <row r="61" spans="2:14" x14ac:dyDescent="0.25">
      <c r="B61" s="22">
        <f t="shared" si="6"/>
        <v>49</v>
      </c>
      <c r="C61" s="38">
        <f t="shared" si="7"/>
        <v>45444</v>
      </c>
      <c r="D61" s="13"/>
      <c r="E61" s="23">
        <f t="shared" si="11"/>
        <v>166611.15000000005</v>
      </c>
      <c r="F61" s="16">
        <f t="shared" si="0"/>
        <v>513.53</v>
      </c>
      <c r="G61" s="16">
        <f t="shared" si="4"/>
        <v>-163.52999999999997</v>
      </c>
      <c r="H61" s="16">
        <f>IF(J60&gt;$D$8,$D$8,(J60+Table3[[#This Row],[Interest]]))</f>
        <v>350</v>
      </c>
      <c r="I61" s="31"/>
      <c r="J61" s="18">
        <f t="shared" si="5"/>
        <v>166774.68000000005</v>
      </c>
      <c r="K61" s="19"/>
      <c r="L61" s="28"/>
      <c r="M61" s="25"/>
      <c r="N61" s="25"/>
    </row>
    <row r="62" spans="2:14" x14ac:dyDescent="0.25">
      <c r="B62" s="22">
        <f t="shared" si="6"/>
        <v>50</v>
      </c>
      <c r="C62" s="38">
        <f t="shared" si="7"/>
        <v>45474</v>
      </c>
      <c r="D62" s="13"/>
      <c r="E62" s="23">
        <f t="shared" si="11"/>
        <v>166774.68000000005</v>
      </c>
      <c r="F62" s="16">
        <f t="shared" si="0"/>
        <v>531.16999999999996</v>
      </c>
      <c r="G62" s="16">
        <f t="shared" si="4"/>
        <v>-181.16999999999996</v>
      </c>
      <c r="H62" s="16">
        <f>IF(J61&gt;$D$8,$D$8,(J61+Table3[[#This Row],[Interest]]))</f>
        <v>350</v>
      </c>
      <c r="I62" s="31"/>
      <c r="J62" s="18">
        <f t="shared" si="5"/>
        <v>166955.85000000006</v>
      </c>
      <c r="K62" s="19"/>
      <c r="L62" s="28"/>
      <c r="M62" s="25"/>
      <c r="N62" s="25"/>
    </row>
    <row r="63" spans="2:14" x14ac:dyDescent="0.25">
      <c r="B63" s="22">
        <f t="shared" si="6"/>
        <v>51</v>
      </c>
      <c r="C63" s="38">
        <f t="shared" si="7"/>
        <v>45505</v>
      </c>
      <c r="D63" s="13"/>
      <c r="E63" s="23">
        <f t="shared" si="11"/>
        <v>166955.85000000006</v>
      </c>
      <c r="F63" s="16">
        <f t="shared" si="0"/>
        <v>531.74</v>
      </c>
      <c r="G63" s="16">
        <f t="shared" si="4"/>
        <v>-181.74</v>
      </c>
      <c r="H63" s="16">
        <f>IF(J62&gt;$D$8,$D$8,(J62+Table3[[#This Row],[Interest]]))</f>
        <v>350</v>
      </c>
      <c r="I63" s="31"/>
      <c r="J63" s="18">
        <f t="shared" si="5"/>
        <v>167137.59000000005</v>
      </c>
      <c r="K63" s="19"/>
      <c r="L63" s="28"/>
      <c r="M63" s="25"/>
      <c r="N63" s="25"/>
    </row>
    <row r="64" spans="2:14" x14ac:dyDescent="0.25">
      <c r="B64" s="22">
        <f t="shared" si="6"/>
        <v>52</v>
      </c>
      <c r="C64" s="38">
        <f t="shared" si="7"/>
        <v>45536</v>
      </c>
      <c r="D64" s="13"/>
      <c r="E64" s="23">
        <f t="shared" si="11"/>
        <v>167137.59000000005</v>
      </c>
      <c r="F64" s="16">
        <f t="shared" si="0"/>
        <v>515.15</v>
      </c>
      <c r="G64" s="16">
        <f t="shared" si="4"/>
        <v>-165.14999999999998</v>
      </c>
      <c r="H64" s="16">
        <f>IF(J63&gt;$D$8,$D$8,(J63+Table3[[#This Row],[Interest]]))</f>
        <v>350</v>
      </c>
      <c r="I64" s="31"/>
      <c r="J64" s="18">
        <f t="shared" si="5"/>
        <v>167302.74000000005</v>
      </c>
      <c r="K64" s="19"/>
      <c r="L64" s="28"/>
      <c r="M64" s="25"/>
      <c r="N64" s="25"/>
    </row>
    <row r="65" spans="2:14" x14ac:dyDescent="0.25">
      <c r="B65" s="22">
        <f t="shared" si="6"/>
        <v>53</v>
      </c>
      <c r="C65" s="38">
        <f t="shared" si="7"/>
        <v>45566</v>
      </c>
      <c r="D65" s="13"/>
      <c r="E65" s="23">
        <f t="shared" si="11"/>
        <v>167302.74000000005</v>
      </c>
      <c r="F65" s="16">
        <f t="shared" si="0"/>
        <v>532.85</v>
      </c>
      <c r="G65" s="16">
        <f t="shared" si="4"/>
        <v>-182.85000000000002</v>
      </c>
      <c r="H65" s="16">
        <f>IF(J64&gt;$D$8,$D$8,(J64+Table3[[#This Row],[Interest]]))</f>
        <v>350</v>
      </c>
      <c r="I65" s="31"/>
      <c r="J65" s="18">
        <f t="shared" si="5"/>
        <v>167485.59000000005</v>
      </c>
      <c r="K65" s="19"/>
      <c r="L65" s="28"/>
      <c r="M65" s="25"/>
      <c r="N65" s="25"/>
    </row>
    <row r="66" spans="2:14" x14ac:dyDescent="0.25">
      <c r="B66" s="22">
        <f t="shared" si="6"/>
        <v>54</v>
      </c>
      <c r="C66" s="38">
        <f t="shared" si="7"/>
        <v>45597</v>
      </c>
      <c r="D66" s="13"/>
      <c r="E66" s="23">
        <f t="shared" si="11"/>
        <v>167485.59000000005</v>
      </c>
      <c r="F66" s="16">
        <f t="shared" si="0"/>
        <v>516.22</v>
      </c>
      <c r="G66" s="16">
        <f t="shared" si="4"/>
        <v>-166.22000000000003</v>
      </c>
      <c r="H66" s="16">
        <f>IF(J65&gt;$D$8,$D$8,(J65+Table3[[#This Row],[Interest]]))</f>
        <v>350</v>
      </c>
      <c r="I66" s="31"/>
      <c r="J66" s="18">
        <f t="shared" si="5"/>
        <v>167651.81000000006</v>
      </c>
      <c r="K66" s="19"/>
      <c r="L66" s="28"/>
      <c r="M66" s="25"/>
      <c r="N66" s="25"/>
    </row>
    <row r="67" spans="2:14" x14ac:dyDescent="0.25">
      <c r="B67" s="22">
        <f t="shared" si="6"/>
        <v>55</v>
      </c>
      <c r="C67" s="38">
        <f t="shared" si="7"/>
        <v>45627</v>
      </c>
      <c r="D67" s="13"/>
      <c r="E67" s="23">
        <f t="shared" si="11"/>
        <v>167651.81000000006</v>
      </c>
      <c r="F67" s="16">
        <f t="shared" si="0"/>
        <v>533.96</v>
      </c>
      <c r="G67" s="16">
        <f t="shared" si="4"/>
        <v>-183.96000000000004</v>
      </c>
      <c r="H67" s="16">
        <f>IF(J66&gt;$D$8,$D$8,(J66+Table3[[#This Row],[Interest]]))</f>
        <v>350</v>
      </c>
      <c r="I67" s="31"/>
      <c r="J67" s="18">
        <f t="shared" si="5"/>
        <v>167835.77000000005</v>
      </c>
      <c r="K67" s="19"/>
      <c r="L67" s="28"/>
      <c r="M67" s="25"/>
      <c r="N67" s="25"/>
    </row>
    <row r="68" spans="2:14" x14ac:dyDescent="0.25">
      <c r="B68" s="22">
        <f t="shared" si="6"/>
        <v>56</v>
      </c>
      <c r="C68" s="38">
        <f t="shared" si="7"/>
        <v>45658</v>
      </c>
      <c r="D68" s="13"/>
      <c r="E68" s="23">
        <f t="shared" si="11"/>
        <v>167835.77000000005</v>
      </c>
      <c r="F68" s="16">
        <f t="shared" si="0"/>
        <v>534.54999999999995</v>
      </c>
      <c r="G68" s="16">
        <f t="shared" si="4"/>
        <v>-184.54999999999995</v>
      </c>
      <c r="H68" s="16">
        <f>IF(J67&gt;$D$8,$D$8,(J67+Table3[[#This Row],[Interest]]))</f>
        <v>350</v>
      </c>
      <c r="I68" s="31"/>
      <c r="J68" s="18">
        <f t="shared" si="5"/>
        <v>168020.32000000004</v>
      </c>
      <c r="K68" s="19"/>
      <c r="L68" s="28"/>
      <c r="M68" s="25"/>
      <c r="N68" s="25"/>
    </row>
    <row r="69" spans="2:14" x14ac:dyDescent="0.25">
      <c r="B69" s="22">
        <f t="shared" si="6"/>
        <v>57</v>
      </c>
      <c r="C69" s="38">
        <f t="shared" si="7"/>
        <v>45689</v>
      </c>
      <c r="D69" s="13"/>
      <c r="E69" s="23">
        <f t="shared" si="11"/>
        <v>168020.32000000004</v>
      </c>
      <c r="F69" s="16">
        <f t="shared" si="0"/>
        <v>483.35</v>
      </c>
      <c r="G69" s="16">
        <f t="shared" si="4"/>
        <v>-133.35000000000002</v>
      </c>
      <c r="H69" s="16">
        <f>IF(J68&gt;$D$8,$D$8,(J68+Table3[[#This Row],[Interest]]))</f>
        <v>350</v>
      </c>
      <c r="I69" s="31"/>
      <c r="J69" s="18">
        <f t="shared" si="5"/>
        <v>168153.67000000004</v>
      </c>
      <c r="K69" s="19"/>
      <c r="L69" s="28"/>
      <c r="M69" s="25"/>
      <c r="N69" s="25"/>
    </row>
    <row r="70" spans="2:14" x14ac:dyDescent="0.25">
      <c r="B70" s="22">
        <f t="shared" si="6"/>
        <v>58</v>
      </c>
      <c r="C70" s="38">
        <f t="shared" si="7"/>
        <v>45717</v>
      </c>
      <c r="D70" s="13"/>
      <c r="E70" s="23">
        <f t="shared" si="11"/>
        <v>168153.67000000004</v>
      </c>
      <c r="F70" s="16">
        <f t="shared" si="0"/>
        <v>535.55999999999995</v>
      </c>
      <c r="G70" s="16">
        <f t="shared" si="4"/>
        <v>-185.55999999999995</v>
      </c>
      <c r="H70" s="16">
        <f>IF(J69&gt;$D$8,$D$8,(J69+Table3[[#This Row],[Interest]]))</f>
        <v>350</v>
      </c>
      <c r="I70" s="31"/>
      <c r="J70" s="18">
        <f t="shared" si="5"/>
        <v>168339.23000000004</v>
      </c>
      <c r="K70" s="19"/>
      <c r="L70" s="28"/>
      <c r="M70" s="25"/>
      <c r="N70" s="25"/>
    </row>
    <row r="71" spans="2:14" x14ac:dyDescent="0.25">
      <c r="B71" s="22">
        <f t="shared" si="6"/>
        <v>59</v>
      </c>
      <c r="C71" s="38">
        <f t="shared" si="7"/>
        <v>45748</v>
      </c>
      <c r="D71" s="13"/>
      <c r="E71" s="23">
        <f t="shared" si="11"/>
        <v>168339.23000000004</v>
      </c>
      <c r="F71" s="16">
        <f t="shared" si="0"/>
        <v>518.85</v>
      </c>
      <c r="G71" s="16">
        <f t="shared" si="4"/>
        <v>-168.85000000000002</v>
      </c>
      <c r="H71" s="16">
        <f>IF(J70&gt;$D$8,$D$8,(J70+Table3[[#This Row],[Interest]]))</f>
        <v>350</v>
      </c>
      <c r="I71" s="31"/>
      <c r="J71" s="18">
        <f t="shared" si="5"/>
        <v>168508.08000000005</v>
      </c>
      <c r="K71" s="19"/>
      <c r="L71" s="28"/>
      <c r="M71" s="25"/>
      <c r="N71" s="25"/>
    </row>
    <row r="72" spans="2:14" x14ac:dyDescent="0.25">
      <c r="B72" s="22">
        <f t="shared" si="6"/>
        <v>60</v>
      </c>
      <c r="C72" s="38">
        <f t="shared" si="7"/>
        <v>45778</v>
      </c>
      <c r="D72" s="13"/>
      <c r="E72" s="23">
        <f t="shared" si="11"/>
        <v>168508.08000000005</v>
      </c>
      <c r="F72" s="16">
        <f t="shared" si="0"/>
        <v>536.69000000000005</v>
      </c>
      <c r="G72" s="16">
        <f t="shared" si="4"/>
        <v>-186.69000000000005</v>
      </c>
      <c r="H72" s="16">
        <f>IF(J71&gt;$D$8,$D$8,(J71+Table3[[#This Row],[Interest]]))</f>
        <v>350</v>
      </c>
      <c r="I72" s="31"/>
      <c r="J72" s="18">
        <f t="shared" si="5"/>
        <v>168694.77000000005</v>
      </c>
      <c r="K72" s="19"/>
      <c r="L72" s="28"/>
      <c r="M72" s="25"/>
      <c r="N72" s="25"/>
    </row>
    <row r="73" spans="2:14" x14ac:dyDescent="0.25">
      <c r="B73" s="22">
        <f t="shared" si="6"/>
        <v>61</v>
      </c>
      <c r="C73" s="38">
        <f t="shared" si="7"/>
        <v>45809</v>
      </c>
      <c r="D73" s="13"/>
      <c r="E73" s="23">
        <f t="shared" si="11"/>
        <v>168694.77000000005</v>
      </c>
      <c r="F73" s="16">
        <f t="shared" si="0"/>
        <v>519.95000000000005</v>
      </c>
      <c r="G73" s="16">
        <f t="shared" si="4"/>
        <v>-169.95000000000005</v>
      </c>
      <c r="H73" s="16">
        <f>IF(J72&gt;$D$8,$D$8,(J72+Table3[[#This Row],[Interest]]))</f>
        <v>350</v>
      </c>
      <c r="I73" s="31"/>
      <c r="J73" s="18">
        <f t="shared" si="5"/>
        <v>168864.72000000006</v>
      </c>
      <c r="K73" s="19"/>
      <c r="L73" s="28"/>
      <c r="M73" s="25"/>
      <c r="N73" s="25"/>
    </row>
    <row r="74" spans="2:14" x14ac:dyDescent="0.25">
      <c r="B74" s="22">
        <f t="shared" si="6"/>
        <v>62</v>
      </c>
      <c r="C74" s="38">
        <f t="shared" si="7"/>
        <v>45839</v>
      </c>
      <c r="D74" s="13"/>
      <c r="E74" s="23">
        <f t="shared" si="11"/>
        <v>168864.72000000006</v>
      </c>
      <c r="F74" s="16">
        <f t="shared" si="0"/>
        <v>537.82000000000005</v>
      </c>
      <c r="G74" s="16">
        <f t="shared" si="4"/>
        <v>-187.82000000000005</v>
      </c>
      <c r="H74" s="16">
        <f>IF(J73&gt;$D$8,$D$8,(J73+Table3[[#This Row],[Interest]]))</f>
        <v>350</v>
      </c>
      <c r="I74" s="31"/>
      <c r="J74" s="18">
        <f t="shared" si="5"/>
        <v>169052.54000000007</v>
      </c>
      <c r="K74" s="19"/>
      <c r="L74" s="28"/>
      <c r="M74" s="25"/>
      <c r="N74" s="25"/>
    </row>
    <row r="75" spans="2:14" x14ac:dyDescent="0.25">
      <c r="B75" s="22">
        <f t="shared" si="6"/>
        <v>63</v>
      </c>
      <c r="C75" s="38">
        <f t="shared" si="7"/>
        <v>45870</v>
      </c>
      <c r="D75" s="13"/>
      <c r="E75" s="23">
        <f t="shared" si="11"/>
        <v>169052.54000000007</v>
      </c>
      <c r="F75" s="16">
        <f t="shared" si="0"/>
        <v>538.41999999999996</v>
      </c>
      <c r="G75" s="16">
        <f t="shared" si="4"/>
        <v>-188.41999999999996</v>
      </c>
      <c r="H75" s="16">
        <f>IF(J74&gt;$D$8,$D$8,(J74+Table3[[#This Row],[Interest]]))</f>
        <v>350</v>
      </c>
      <c r="I75" s="31"/>
      <c r="J75" s="18">
        <f t="shared" si="5"/>
        <v>169240.96000000008</v>
      </c>
      <c r="K75" s="19"/>
      <c r="L75" s="28"/>
      <c r="M75" s="25"/>
      <c r="N75" s="25"/>
    </row>
    <row r="76" spans="2:14" x14ac:dyDescent="0.25">
      <c r="B76" s="22">
        <f t="shared" si="6"/>
        <v>64</v>
      </c>
      <c r="C76" s="38">
        <f t="shared" si="7"/>
        <v>45901</v>
      </c>
      <c r="D76" s="13"/>
      <c r="E76" s="23">
        <f t="shared" si="11"/>
        <v>169240.96000000008</v>
      </c>
      <c r="F76" s="16">
        <f t="shared" si="0"/>
        <v>521.63</v>
      </c>
      <c r="G76" s="16">
        <f t="shared" si="4"/>
        <v>-171.63</v>
      </c>
      <c r="H76" s="16">
        <f>IF(J75&gt;$D$8,$D$8,(J75+Table3[[#This Row],[Interest]]))</f>
        <v>350</v>
      </c>
      <c r="I76" s="31"/>
      <c r="J76" s="18">
        <f t="shared" si="5"/>
        <v>169412.59000000008</v>
      </c>
      <c r="K76" s="19"/>
      <c r="L76" s="28"/>
      <c r="M76" s="25"/>
      <c r="N76" s="25"/>
    </row>
    <row r="77" spans="2:14" x14ac:dyDescent="0.25">
      <c r="B77" s="22">
        <f t="shared" si="6"/>
        <v>65</v>
      </c>
      <c r="C77" s="38">
        <f t="shared" si="7"/>
        <v>45931</v>
      </c>
      <c r="D77" s="13"/>
      <c r="E77" s="23">
        <f t="shared" si="11"/>
        <v>169412.59000000008</v>
      </c>
      <c r="F77" s="16">
        <f t="shared" ref="F77:F140" si="12">ROUND(((C78-C77)*E77*($H$6/365)),2)</f>
        <v>539.57000000000005</v>
      </c>
      <c r="G77" s="16">
        <f t="shared" si="4"/>
        <v>-189.57000000000005</v>
      </c>
      <c r="H77" s="16">
        <f>IF(J76&gt;$D$8,$D$8,(J76+Table3[[#This Row],[Interest]]))</f>
        <v>350</v>
      </c>
      <c r="I77" s="31"/>
      <c r="J77" s="18">
        <f t="shared" ref="J77:J140" si="13">IF((E77+F77-H77-I77)&lt;0,0,E77+F77-H77-I77)</f>
        <v>169602.16000000009</v>
      </c>
      <c r="K77" s="19"/>
      <c r="L77" s="28"/>
      <c r="M77" s="25"/>
      <c r="N77" s="25"/>
    </row>
    <row r="78" spans="2:14" x14ac:dyDescent="0.25">
      <c r="B78" s="22">
        <f t="shared" si="6"/>
        <v>66</v>
      </c>
      <c r="C78" s="38">
        <f t="shared" si="7"/>
        <v>45962</v>
      </c>
      <c r="D78" s="13"/>
      <c r="E78" s="23">
        <f t="shared" si="11"/>
        <v>169602.16000000009</v>
      </c>
      <c r="F78" s="16">
        <f t="shared" si="12"/>
        <v>522.75</v>
      </c>
      <c r="G78" s="16">
        <f t="shared" ref="G78:G141" si="14">IF(H78="","0",H78-F78)</f>
        <v>-172.75</v>
      </c>
      <c r="H78" s="16">
        <f>IF(J77&gt;$D$8,$D$8,(J77+Table3[[#This Row],[Interest]]))</f>
        <v>350</v>
      </c>
      <c r="I78" s="31"/>
      <c r="J78" s="18">
        <f t="shared" si="13"/>
        <v>169774.91000000009</v>
      </c>
      <c r="K78" s="19"/>
      <c r="L78" s="28"/>
      <c r="M78" s="25"/>
      <c r="N78" s="25"/>
    </row>
    <row r="79" spans="2:14" x14ac:dyDescent="0.25">
      <c r="B79" s="22">
        <f t="shared" ref="B79:B142" si="15">B78+1</f>
        <v>67</v>
      </c>
      <c r="C79" s="38">
        <f t="shared" ref="C79:C142" si="16">EDATE(C78,1)</f>
        <v>45992</v>
      </c>
      <c r="D79" s="13"/>
      <c r="E79" s="23">
        <f t="shared" si="11"/>
        <v>169774.91000000009</v>
      </c>
      <c r="F79" s="16">
        <f t="shared" si="12"/>
        <v>540.72</v>
      </c>
      <c r="G79" s="16">
        <f t="shared" si="14"/>
        <v>-190.72000000000003</v>
      </c>
      <c r="H79" s="16">
        <f>IF(J78&gt;$D$8,$D$8,(J78+Table3[[#This Row],[Interest]]))</f>
        <v>350</v>
      </c>
      <c r="I79" s="31"/>
      <c r="J79" s="18">
        <f t="shared" si="13"/>
        <v>169965.63000000009</v>
      </c>
      <c r="K79" s="19"/>
      <c r="L79" s="28"/>
      <c r="M79" s="25"/>
      <c r="N79" s="25"/>
    </row>
    <row r="80" spans="2:14" x14ac:dyDescent="0.25">
      <c r="B80" s="22">
        <f t="shared" si="15"/>
        <v>68</v>
      </c>
      <c r="C80" s="38">
        <f t="shared" si="16"/>
        <v>46023</v>
      </c>
      <c r="D80" s="13"/>
      <c r="E80" s="23">
        <f t="shared" si="11"/>
        <v>169965.63000000009</v>
      </c>
      <c r="F80" s="16">
        <f t="shared" si="12"/>
        <v>541.33000000000004</v>
      </c>
      <c r="G80" s="16">
        <f t="shared" si="14"/>
        <v>-191.33000000000004</v>
      </c>
      <c r="H80" s="16">
        <f>IF(J79&gt;$D$8,$D$8,(J79+Table3[[#This Row],[Interest]]))</f>
        <v>350</v>
      </c>
      <c r="I80" s="31"/>
      <c r="J80" s="18">
        <f t="shared" si="13"/>
        <v>170156.96000000008</v>
      </c>
      <c r="K80" s="19"/>
      <c r="L80" s="28"/>
      <c r="M80" s="25"/>
      <c r="N80" s="25"/>
    </row>
    <row r="81" spans="2:14" x14ac:dyDescent="0.25">
      <c r="B81" s="22">
        <f t="shared" si="15"/>
        <v>69</v>
      </c>
      <c r="C81" s="38">
        <f t="shared" si="16"/>
        <v>46054</v>
      </c>
      <c r="D81" s="13"/>
      <c r="E81" s="23">
        <f t="shared" si="11"/>
        <v>170156.96000000008</v>
      </c>
      <c r="F81" s="16">
        <f t="shared" si="12"/>
        <v>489.49</v>
      </c>
      <c r="G81" s="16">
        <f t="shared" si="14"/>
        <v>-139.49</v>
      </c>
      <c r="H81" s="16">
        <f>IF(J80&gt;$D$8,$D$8,(J80+Table3[[#This Row],[Interest]]))</f>
        <v>350</v>
      </c>
      <c r="I81" s="31"/>
      <c r="J81" s="18">
        <f t="shared" si="13"/>
        <v>170296.45000000007</v>
      </c>
      <c r="K81" s="19"/>
      <c r="L81" s="28"/>
      <c r="M81" s="25"/>
      <c r="N81" s="25"/>
    </row>
    <row r="82" spans="2:14" x14ac:dyDescent="0.25">
      <c r="B82" s="22">
        <f t="shared" si="15"/>
        <v>70</v>
      </c>
      <c r="C82" s="38">
        <f t="shared" si="16"/>
        <v>46082</v>
      </c>
      <c r="D82" s="13"/>
      <c r="E82" s="23">
        <f t="shared" si="11"/>
        <v>170296.45000000007</v>
      </c>
      <c r="F82" s="16">
        <f t="shared" si="12"/>
        <v>542.38</v>
      </c>
      <c r="G82" s="16">
        <f t="shared" si="14"/>
        <v>-192.38</v>
      </c>
      <c r="H82" s="16">
        <f>IF(J81&gt;$D$8,$D$8,(J81+Table3[[#This Row],[Interest]]))</f>
        <v>350</v>
      </c>
      <c r="I82" s="31"/>
      <c r="J82" s="18">
        <f t="shared" si="13"/>
        <v>170488.83000000007</v>
      </c>
      <c r="K82" s="19"/>
      <c r="L82" s="28"/>
      <c r="M82" s="25"/>
      <c r="N82" s="25"/>
    </row>
    <row r="83" spans="2:14" x14ac:dyDescent="0.25">
      <c r="B83" s="22">
        <f t="shared" si="15"/>
        <v>71</v>
      </c>
      <c r="C83" s="38">
        <f t="shared" si="16"/>
        <v>46113</v>
      </c>
      <c r="D83" s="13"/>
      <c r="E83" s="23">
        <f t="shared" si="11"/>
        <v>170488.83000000007</v>
      </c>
      <c r="F83" s="16">
        <f t="shared" si="12"/>
        <v>525.48</v>
      </c>
      <c r="G83" s="16">
        <f t="shared" si="14"/>
        <v>-175.48000000000002</v>
      </c>
      <c r="H83" s="16">
        <f>IF(J82&gt;$D$8,$D$8,(J82+Table3[[#This Row],[Interest]]))</f>
        <v>350</v>
      </c>
      <c r="I83" s="31"/>
      <c r="J83" s="18">
        <f t="shared" si="13"/>
        <v>170664.31000000008</v>
      </c>
      <c r="K83" s="19"/>
      <c r="L83" s="28"/>
      <c r="M83" s="25"/>
      <c r="N83" s="25"/>
    </row>
    <row r="84" spans="2:14" x14ac:dyDescent="0.25">
      <c r="B84" s="22">
        <f t="shared" si="15"/>
        <v>72</v>
      </c>
      <c r="C84" s="38">
        <f t="shared" si="16"/>
        <v>46143</v>
      </c>
      <c r="D84" s="13"/>
      <c r="E84" s="23">
        <f t="shared" si="11"/>
        <v>170664.31000000008</v>
      </c>
      <c r="F84" s="16">
        <f t="shared" si="12"/>
        <v>543.54999999999995</v>
      </c>
      <c r="G84" s="16">
        <f t="shared" si="14"/>
        <v>-193.54999999999995</v>
      </c>
      <c r="H84" s="16">
        <f>IF(J83&gt;$D$8,$D$8,(J83+Table3[[#This Row],[Interest]]))</f>
        <v>350</v>
      </c>
      <c r="I84" s="31"/>
      <c r="J84" s="18">
        <f t="shared" si="13"/>
        <v>170857.86000000007</v>
      </c>
      <c r="K84" s="19"/>
      <c r="L84" s="28"/>
      <c r="M84" s="25"/>
      <c r="N84" s="25"/>
    </row>
    <row r="85" spans="2:14" x14ac:dyDescent="0.25">
      <c r="B85" s="22">
        <f t="shared" si="15"/>
        <v>73</v>
      </c>
      <c r="C85" s="38">
        <f t="shared" si="16"/>
        <v>46174</v>
      </c>
      <c r="D85" s="13"/>
      <c r="E85" s="23">
        <f t="shared" si="11"/>
        <v>170857.86000000007</v>
      </c>
      <c r="F85" s="16">
        <f t="shared" si="12"/>
        <v>526.62</v>
      </c>
      <c r="G85" s="16">
        <f t="shared" si="14"/>
        <v>-176.62</v>
      </c>
      <c r="H85" s="16">
        <f>IF(J84&gt;$D$8,$D$8,(J84+Table3[[#This Row],[Interest]]))</f>
        <v>350</v>
      </c>
      <c r="I85" s="31"/>
      <c r="J85" s="18">
        <f t="shared" si="13"/>
        <v>171034.48000000007</v>
      </c>
      <c r="K85" s="19"/>
      <c r="L85" s="28"/>
      <c r="M85" s="25"/>
      <c r="N85" s="25"/>
    </row>
    <row r="86" spans="2:14" x14ac:dyDescent="0.25">
      <c r="B86" s="22">
        <f t="shared" si="15"/>
        <v>74</v>
      </c>
      <c r="C86" s="38">
        <f t="shared" si="16"/>
        <v>46204</v>
      </c>
      <c r="D86" s="13"/>
      <c r="E86" s="23">
        <f t="shared" si="11"/>
        <v>171034.48000000007</v>
      </c>
      <c r="F86" s="16">
        <f t="shared" si="12"/>
        <v>544.73</v>
      </c>
      <c r="G86" s="16">
        <f t="shared" si="14"/>
        <v>-194.73000000000002</v>
      </c>
      <c r="H86" s="16">
        <f>IF(J85&gt;$D$8,$D$8,(J85+Table3[[#This Row],[Interest]]))</f>
        <v>350</v>
      </c>
      <c r="I86" s="31"/>
      <c r="J86" s="18">
        <f t="shared" si="13"/>
        <v>171229.21000000008</v>
      </c>
      <c r="K86" s="19"/>
      <c r="L86" s="28"/>
      <c r="M86" s="25"/>
      <c r="N86" s="25"/>
    </row>
    <row r="87" spans="2:14" x14ac:dyDescent="0.25">
      <c r="B87" s="22">
        <f t="shared" si="15"/>
        <v>75</v>
      </c>
      <c r="C87" s="38">
        <f t="shared" si="16"/>
        <v>46235</v>
      </c>
      <c r="D87" s="13"/>
      <c r="E87" s="23">
        <f t="shared" si="11"/>
        <v>171229.21000000008</v>
      </c>
      <c r="F87" s="16">
        <f t="shared" si="12"/>
        <v>545.35</v>
      </c>
      <c r="G87" s="16">
        <f t="shared" si="14"/>
        <v>-195.35000000000002</v>
      </c>
      <c r="H87" s="16">
        <f>IF(J86&gt;$D$8,$D$8,(J86+Table3[[#This Row],[Interest]]))</f>
        <v>350</v>
      </c>
      <c r="I87" s="31"/>
      <c r="J87" s="18">
        <f t="shared" si="13"/>
        <v>171424.56000000008</v>
      </c>
      <c r="K87" s="19"/>
      <c r="L87" s="28"/>
      <c r="M87" s="25"/>
      <c r="N87" s="25"/>
    </row>
    <row r="88" spans="2:14" x14ac:dyDescent="0.25">
      <c r="B88" s="22">
        <f t="shared" si="15"/>
        <v>76</v>
      </c>
      <c r="C88" s="38">
        <f t="shared" si="16"/>
        <v>46266</v>
      </c>
      <c r="D88" s="13"/>
      <c r="E88" s="23">
        <f t="shared" si="11"/>
        <v>171424.56000000008</v>
      </c>
      <c r="F88" s="16">
        <f t="shared" si="12"/>
        <v>528.36</v>
      </c>
      <c r="G88" s="16">
        <f t="shared" si="14"/>
        <v>-178.36</v>
      </c>
      <c r="H88" s="16">
        <f>IF(J87&gt;$D$8,$D$8,(J87+Table3[[#This Row],[Interest]]))</f>
        <v>350</v>
      </c>
      <c r="I88" s="31"/>
      <c r="J88" s="18">
        <f t="shared" si="13"/>
        <v>171602.92000000007</v>
      </c>
      <c r="K88" s="19"/>
      <c r="L88" s="28"/>
      <c r="M88" s="25"/>
      <c r="N88" s="25"/>
    </row>
    <row r="89" spans="2:14" x14ac:dyDescent="0.25">
      <c r="B89" s="22">
        <f t="shared" si="15"/>
        <v>77</v>
      </c>
      <c r="C89" s="38">
        <f t="shared" si="16"/>
        <v>46296</v>
      </c>
      <c r="D89" s="13"/>
      <c r="E89" s="23">
        <f t="shared" si="11"/>
        <v>171602.92000000007</v>
      </c>
      <c r="F89" s="16">
        <f t="shared" si="12"/>
        <v>546.54</v>
      </c>
      <c r="G89" s="16">
        <f t="shared" si="14"/>
        <v>-196.53999999999996</v>
      </c>
      <c r="H89" s="16">
        <f>IF(J88&gt;$D$8,$D$8,(J88+Table3[[#This Row],[Interest]]))</f>
        <v>350</v>
      </c>
      <c r="I89" s="31"/>
      <c r="J89" s="18">
        <f t="shared" si="13"/>
        <v>171799.46000000008</v>
      </c>
      <c r="K89" s="19"/>
      <c r="L89" s="28"/>
      <c r="M89" s="25"/>
      <c r="N89" s="25"/>
    </row>
    <row r="90" spans="2:14" x14ac:dyDescent="0.25">
      <c r="B90" s="22">
        <f t="shared" si="15"/>
        <v>78</v>
      </c>
      <c r="C90" s="38">
        <f t="shared" si="16"/>
        <v>46327</v>
      </c>
      <c r="D90" s="13"/>
      <c r="E90" s="23">
        <f t="shared" si="11"/>
        <v>171799.46000000008</v>
      </c>
      <c r="F90" s="16">
        <f t="shared" si="12"/>
        <v>529.52</v>
      </c>
      <c r="G90" s="16">
        <f t="shared" si="14"/>
        <v>-179.51999999999998</v>
      </c>
      <c r="H90" s="16">
        <f>IF(J89&gt;$D$8,$D$8,(J89+Table3[[#This Row],[Interest]]))</f>
        <v>350</v>
      </c>
      <c r="I90" s="31"/>
      <c r="J90" s="18">
        <f t="shared" si="13"/>
        <v>171978.98000000007</v>
      </c>
      <c r="K90" s="19"/>
      <c r="L90" s="28"/>
      <c r="M90" s="25"/>
      <c r="N90" s="25"/>
    </row>
    <row r="91" spans="2:14" x14ac:dyDescent="0.25">
      <c r="B91" s="22">
        <f t="shared" si="15"/>
        <v>79</v>
      </c>
      <c r="C91" s="38">
        <f t="shared" si="16"/>
        <v>46357</v>
      </c>
      <c r="D91" s="13"/>
      <c r="E91" s="23">
        <f t="shared" si="11"/>
        <v>171978.98000000007</v>
      </c>
      <c r="F91" s="16">
        <f t="shared" si="12"/>
        <v>547.74</v>
      </c>
      <c r="G91" s="16">
        <f t="shared" si="14"/>
        <v>-197.74</v>
      </c>
      <c r="H91" s="16">
        <f>IF(J90&gt;$D$8,$D$8,(J90+Table3[[#This Row],[Interest]]))</f>
        <v>350</v>
      </c>
      <c r="I91" s="31"/>
      <c r="J91" s="18">
        <f t="shared" si="13"/>
        <v>172176.72000000006</v>
      </c>
      <c r="K91" s="19"/>
      <c r="L91" s="28"/>
      <c r="M91" s="25"/>
      <c r="N91" s="25"/>
    </row>
    <row r="92" spans="2:14" x14ac:dyDescent="0.25">
      <c r="B92" s="22">
        <f t="shared" si="15"/>
        <v>80</v>
      </c>
      <c r="C92" s="38">
        <f t="shared" si="16"/>
        <v>46388</v>
      </c>
      <c r="D92" s="13"/>
      <c r="E92" s="23">
        <f t="shared" si="11"/>
        <v>172176.72000000006</v>
      </c>
      <c r="F92" s="16">
        <f t="shared" si="12"/>
        <v>548.37</v>
      </c>
      <c r="G92" s="16">
        <f t="shared" si="14"/>
        <v>-198.37</v>
      </c>
      <c r="H92" s="16">
        <f>IF(J91&gt;$D$8,$D$8,(J91+Table3[[#This Row],[Interest]]))</f>
        <v>350</v>
      </c>
      <c r="I92" s="31"/>
      <c r="J92" s="18">
        <f t="shared" si="13"/>
        <v>172375.09000000005</v>
      </c>
      <c r="K92" s="19"/>
      <c r="L92" s="28"/>
      <c r="M92" s="25"/>
      <c r="N92" s="25"/>
    </row>
    <row r="93" spans="2:14" x14ac:dyDescent="0.25">
      <c r="B93" s="22">
        <f t="shared" si="15"/>
        <v>81</v>
      </c>
      <c r="C93" s="38">
        <f t="shared" si="16"/>
        <v>46419</v>
      </c>
      <c r="D93" s="13"/>
      <c r="E93" s="23">
        <f t="shared" si="11"/>
        <v>172375.09000000005</v>
      </c>
      <c r="F93" s="16">
        <f t="shared" si="12"/>
        <v>495.87</v>
      </c>
      <c r="G93" s="16">
        <f t="shared" si="14"/>
        <v>-145.87</v>
      </c>
      <c r="H93" s="16">
        <f>IF(J92&gt;$D$8,$D$8,(J92+Table3[[#This Row],[Interest]]))</f>
        <v>350</v>
      </c>
      <c r="I93" s="31"/>
      <c r="J93" s="18">
        <f t="shared" si="13"/>
        <v>172520.96000000005</v>
      </c>
      <c r="K93" s="19"/>
      <c r="L93" s="28"/>
      <c r="M93" s="25"/>
      <c r="N93" s="25"/>
    </row>
    <row r="94" spans="2:14" x14ac:dyDescent="0.25">
      <c r="B94" s="22">
        <f t="shared" si="15"/>
        <v>82</v>
      </c>
      <c r="C94" s="38">
        <f t="shared" si="16"/>
        <v>46447</v>
      </c>
      <c r="D94" s="13"/>
      <c r="E94" s="23">
        <f t="shared" si="11"/>
        <v>172520.96000000005</v>
      </c>
      <c r="F94" s="16">
        <f t="shared" si="12"/>
        <v>549.47</v>
      </c>
      <c r="G94" s="16">
        <f t="shared" si="14"/>
        <v>-199.47000000000003</v>
      </c>
      <c r="H94" s="16">
        <f>IF(J93&gt;$D$8,$D$8,(J93+Table3[[#This Row],[Interest]]))</f>
        <v>350</v>
      </c>
      <c r="I94" s="31"/>
      <c r="J94" s="18">
        <f t="shared" si="13"/>
        <v>172720.43000000005</v>
      </c>
      <c r="K94" s="19"/>
      <c r="L94" s="28"/>
      <c r="M94" s="25"/>
      <c r="N94" s="25"/>
    </row>
    <row r="95" spans="2:14" x14ac:dyDescent="0.25">
      <c r="B95" s="22">
        <f t="shared" si="15"/>
        <v>83</v>
      </c>
      <c r="C95" s="38">
        <f t="shared" si="16"/>
        <v>46478</v>
      </c>
      <c r="D95" s="13"/>
      <c r="E95" s="23">
        <f t="shared" si="11"/>
        <v>172720.43000000005</v>
      </c>
      <c r="F95" s="16">
        <f t="shared" si="12"/>
        <v>532.36</v>
      </c>
      <c r="G95" s="16">
        <f t="shared" si="14"/>
        <v>-182.36</v>
      </c>
      <c r="H95" s="16">
        <f>IF(J94&gt;$D$8,$D$8,(J94+Table3[[#This Row],[Interest]]))</f>
        <v>350</v>
      </c>
      <c r="I95" s="31"/>
      <c r="J95" s="18">
        <f t="shared" si="13"/>
        <v>172902.79000000004</v>
      </c>
      <c r="K95" s="19"/>
      <c r="L95" s="28"/>
      <c r="M95" s="25"/>
      <c r="N95" s="25"/>
    </row>
    <row r="96" spans="2:14" x14ac:dyDescent="0.25">
      <c r="B96" s="22">
        <f t="shared" si="15"/>
        <v>84</v>
      </c>
      <c r="C96" s="38">
        <f t="shared" si="16"/>
        <v>46508</v>
      </c>
      <c r="D96" s="13"/>
      <c r="E96" s="23">
        <f t="shared" si="11"/>
        <v>172902.79000000004</v>
      </c>
      <c r="F96" s="16">
        <f t="shared" si="12"/>
        <v>550.67999999999995</v>
      </c>
      <c r="G96" s="16">
        <f t="shared" si="14"/>
        <v>-200.67999999999995</v>
      </c>
      <c r="H96" s="16">
        <f>IF(J95&gt;$D$8,$D$8,(J95+Table3[[#This Row],[Interest]]))</f>
        <v>350</v>
      </c>
      <c r="I96" s="31"/>
      <c r="J96" s="18">
        <f t="shared" si="13"/>
        <v>173103.47000000003</v>
      </c>
      <c r="K96" s="19"/>
      <c r="L96" s="28"/>
      <c r="M96" s="25"/>
      <c r="N96" s="25"/>
    </row>
    <row r="97" spans="2:14" x14ac:dyDescent="0.25">
      <c r="B97" s="22">
        <f t="shared" si="15"/>
        <v>85</v>
      </c>
      <c r="C97" s="38">
        <f t="shared" si="16"/>
        <v>46539</v>
      </c>
      <c r="D97" s="13"/>
      <c r="E97" s="23">
        <f t="shared" si="11"/>
        <v>173103.47000000003</v>
      </c>
      <c r="F97" s="16">
        <f t="shared" si="12"/>
        <v>533.54</v>
      </c>
      <c r="G97" s="16">
        <f t="shared" si="14"/>
        <v>-183.53999999999996</v>
      </c>
      <c r="H97" s="16">
        <f>IF(J96&gt;$D$8,$D$8,(J96+Table3[[#This Row],[Interest]]))</f>
        <v>350</v>
      </c>
      <c r="I97" s="31"/>
      <c r="J97" s="18">
        <f t="shared" si="13"/>
        <v>173287.01000000004</v>
      </c>
      <c r="K97" s="19"/>
      <c r="L97" s="28"/>
      <c r="M97" s="25"/>
      <c r="N97" s="25"/>
    </row>
    <row r="98" spans="2:14" x14ac:dyDescent="0.25">
      <c r="B98" s="22">
        <f t="shared" si="15"/>
        <v>86</v>
      </c>
      <c r="C98" s="38">
        <f t="shared" si="16"/>
        <v>46569</v>
      </c>
      <c r="D98" s="13"/>
      <c r="E98" s="23">
        <f t="shared" si="11"/>
        <v>173287.01000000004</v>
      </c>
      <c r="F98" s="16">
        <f t="shared" si="12"/>
        <v>551.91</v>
      </c>
      <c r="G98" s="16">
        <f t="shared" si="14"/>
        <v>-201.90999999999997</v>
      </c>
      <c r="H98" s="16">
        <f>IF(J97&gt;$D$8,$D$8,(J97+Table3[[#This Row],[Interest]]))</f>
        <v>350</v>
      </c>
      <c r="I98" s="31"/>
      <c r="J98" s="18">
        <f t="shared" si="13"/>
        <v>173488.92000000004</v>
      </c>
      <c r="K98" s="19"/>
      <c r="L98" s="28"/>
      <c r="M98" s="25"/>
      <c r="N98" s="25"/>
    </row>
    <row r="99" spans="2:14" x14ac:dyDescent="0.25">
      <c r="B99" s="22">
        <f t="shared" si="15"/>
        <v>87</v>
      </c>
      <c r="C99" s="38">
        <f t="shared" si="16"/>
        <v>46600</v>
      </c>
      <c r="D99" s="13"/>
      <c r="E99" s="23">
        <f t="shared" si="11"/>
        <v>173488.92000000004</v>
      </c>
      <c r="F99" s="16">
        <f t="shared" si="12"/>
        <v>552.54999999999995</v>
      </c>
      <c r="G99" s="16">
        <f t="shared" si="14"/>
        <v>-202.54999999999995</v>
      </c>
      <c r="H99" s="16">
        <f>IF(J98&gt;$D$8,$D$8,(J98+Table3[[#This Row],[Interest]]))</f>
        <v>350</v>
      </c>
      <c r="I99" s="31"/>
      <c r="J99" s="18">
        <f t="shared" si="13"/>
        <v>173691.47000000003</v>
      </c>
      <c r="K99" s="19"/>
      <c r="L99" s="28"/>
      <c r="M99" s="25"/>
      <c r="N99" s="25"/>
    </row>
    <row r="100" spans="2:14" x14ac:dyDescent="0.25">
      <c r="B100" s="22">
        <f t="shared" si="15"/>
        <v>88</v>
      </c>
      <c r="C100" s="38">
        <f t="shared" si="16"/>
        <v>46631</v>
      </c>
      <c r="D100" s="13"/>
      <c r="E100" s="23">
        <f t="shared" si="11"/>
        <v>173691.47000000003</v>
      </c>
      <c r="F100" s="16">
        <f t="shared" si="12"/>
        <v>535.35</v>
      </c>
      <c r="G100" s="16">
        <f t="shared" si="14"/>
        <v>-185.35000000000002</v>
      </c>
      <c r="H100" s="16">
        <f>IF(J99&gt;$D$8,$D$8,(J99+Table3[[#This Row],[Interest]]))</f>
        <v>350</v>
      </c>
      <c r="I100" s="31"/>
      <c r="J100" s="18">
        <f t="shared" si="13"/>
        <v>173876.82000000004</v>
      </c>
      <c r="K100" s="19"/>
      <c r="L100" s="28"/>
      <c r="M100" s="25"/>
      <c r="N100" s="25"/>
    </row>
    <row r="101" spans="2:14" x14ac:dyDescent="0.25">
      <c r="B101" s="22">
        <f t="shared" si="15"/>
        <v>89</v>
      </c>
      <c r="C101" s="38">
        <f t="shared" si="16"/>
        <v>46661</v>
      </c>
      <c r="D101" s="13"/>
      <c r="E101" s="23">
        <f t="shared" si="11"/>
        <v>173876.82000000004</v>
      </c>
      <c r="F101" s="16">
        <f t="shared" si="12"/>
        <v>553.79</v>
      </c>
      <c r="G101" s="16">
        <f t="shared" si="14"/>
        <v>-203.78999999999996</v>
      </c>
      <c r="H101" s="16">
        <f>IF(J100&gt;$D$8,$D$8,(J100+Table3[[#This Row],[Interest]]))</f>
        <v>350</v>
      </c>
      <c r="I101" s="31"/>
      <c r="J101" s="18">
        <f t="shared" si="13"/>
        <v>174080.61000000004</v>
      </c>
      <c r="K101" s="19"/>
      <c r="L101" s="28"/>
      <c r="M101" s="25"/>
      <c r="N101" s="25"/>
    </row>
    <row r="102" spans="2:14" x14ac:dyDescent="0.25">
      <c r="B102" s="22">
        <f t="shared" si="15"/>
        <v>90</v>
      </c>
      <c r="C102" s="38">
        <f t="shared" si="16"/>
        <v>46692</v>
      </c>
      <c r="D102" s="13"/>
      <c r="E102" s="23">
        <f t="shared" si="11"/>
        <v>174080.61000000004</v>
      </c>
      <c r="F102" s="16">
        <f t="shared" si="12"/>
        <v>536.54999999999995</v>
      </c>
      <c r="G102" s="16">
        <f t="shared" si="14"/>
        <v>-186.54999999999995</v>
      </c>
      <c r="H102" s="16">
        <f>IF(J101&gt;$D$8,$D$8,(J101+Table3[[#This Row],[Interest]]))</f>
        <v>350</v>
      </c>
      <c r="I102" s="31"/>
      <c r="J102" s="18">
        <f t="shared" si="13"/>
        <v>174267.16000000003</v>
      </c>
      <c r="K102" s="19"/>
      <c r="L102" s="28"/>
      <c r="M102" s="25"/>
      <c r="N102" s="25"/>
    </row>
    <row r="103" spans="2:14" x14ac:dyDescent="0.25">
      <c r="B103" s="22">
        <f t="shared" si="15"/>
        <v>91</v>
      </c>
      <c r="C103" s="38">
        <f t="shared" si="16"/>
        <v>46722</v>
      </c>
      <c r="D103" s="13"/>
      <c r="E103" s="23">
        <f t="shared" si="11"/>
        <v>174267.16000000003</v>
      </c>
      <c r="F103" s="16">
        <f t="shared" si="12"/>
        <v>555.03</v>
      </c>
      <c r="G103" s="16">
        <f t="shared" si="14"/>
        <v>-205.02999999999997</v>
      </c>
      <c r="H103" s="16">
        <f>IF(J102&gt;$D$8,$D$8,(J102+Table3[[#This Row],[Interest]]))</f>
        <v>350</v>
      </c>
      <c r="I103" s="31"/>
      <c r="J103" s="18">
        <f t="shared" si="13"/>
        <v>174472.19000000003</v>
      </c>
      <c r="K103" s="19"/>
      <c r="L103" s="28"/>
      <c r="M103" s="25"/>
      <c r="N103" s="25"/>
    </row>
    <row r="104" spans="2:14" x14ac:dyDescent="0.25">
      <c r="B104" s="22">
        <f t="shared" si="15"/>
        <v>92</v>
      </c>
      <c r="C104" s="38">
        <f t="shared" si="16"/>
        <v>46753</v>
      </c>
      <c r="D104" s="13"/>
      <c r="E104" s="23">
        <f t="shared" si="11"/>
        <v>174472.19000000003</v>
      </c>
      <c r="F104" s="16">
        <f t="shared" si="12"/>
        <v>555.67999999999995</v>
      </c>
      <c r="G104" s="16">
        <f t="shared" si="14"/>
        <v>-205.67999999999995</v>
      </c>
      <c r="H104" s="16">
        <f>IF(J103&gt;$D$8,$D$8,(J103+Table3[[#This Row],[Interest]]))</f>
        <v>350</v>
      </c>
      <c r="I104" s="31"/>
      <c r="J104" s="18">
        <f t="shared" si="13"/>
        <v>174677.87000000002</v>
      </c>
      <c r="K104" s="19"/>
      <c r="L104" s="28"/>
      <c r="M104" s="25"/>
      <c r="N104" s="25"/>
    </row>
    <row r="105" spans="2:14" x14ac:dyDescent="0.25">
      <c r="B105" s="22">
        <f t="shared" si="15"/>
        <v>93</v>
      </c>
      <c r="C105" s="38">
        <f t="shared" si="16"/>
        <v>46784</v>
      </c>
      <c r="D105" s="13"/>
      <c r="E105" s="23">
        <f t="shared" si="11"/>
        <v>174677.87000000002</v>
      </c>
      <c r="F105" s="16">
        <f t="shared" si="12"/>
        <v>520.44000000000005</v>
      </c>
      <c r="G105" s="16">
        <f t="shared" si="14"/>
        <v>-170.44000000000005</v>
      </c>
      <c r="H105" s="16">
        <f>IF(J104&gt;$D$8,$D$8,(J104+Table3[[#This Row],[Interest]]))</f>
        <v>350</v>
      </c>
      <c r="I105" s="31"/>
      <c r="J105" s="18">
        <f t="shared" si="13"/>
        <v>174848.31000000003</v>
      </c>
      <c r="K105" s="19"/>
      <c r="L105" s="28"/>
      <c r="M105" s="25"/>
      <c r="N105" s="25"/>
    </row>
    <row r="106" spans="2:14" x14ac:dyDescent="0.25">
      <c r="B106" s="22">
        <f t="shared" si="15"/>
        <v>94</v>
      </c>
      <c r="C106" s="38">
        <f t="shared" si="16"/>
        <v>46813</v>
      </c>
      <c r="D106" s="13"/>
      <c r="E106" s="23">
        <f t="shared" si="11"/>
        <v>174848.31000000003</v>
      </c>
      <c r="F106" s="16">
        <f t="shared" si="12"/>
        <v>556.88</v>
      </c>
      <c r="G106" s="16">
        <f t="shared" si="14"/>
        <v>-206.88</v>
      </c>
      <c r="H106" s="16">
        <f>IF(J105&gt;$D$8,$D$8,(J105+Table3[[#This Row],[Interest]]))</f>
        <v>350</v>
      </c>
      <c r="I106" s="31"/>
      <c r="J106" s="18">
        <f t="shared" si="13"/>
        <v>175055.19000000003</v>
      </c>
      <c r="K106" s="19"/>
      <c r="L106" s="28"/>
      <c r="M106" s="25"/>
      <c r="N106" s="25"/>
    </row>
    <row r="107" spans="2:14" x14ac:dyDescent="0.25">
      <c r="B107" s="22">
        <f t="shared" si="15"/>
        <v>95</v>
      </c>
      <c r="C107" s="38">
        <f t="shared" si="16"/>
        <v>46844</v>
      </c>
      <c r="D107" s="13"/>
      <c r="E107" s="23">
        <f t="shared" ref="E107:E170" si="17">J106+D107</f>
        <v>175055.19000000003</v>
      </c>
      <c r="F107" s="16">
        <f t="shared" si="12"/>
        <v>539.54999999999995</v>
      </c>
      <c r="G107" s="16">
        <f t="shared" si="14"/>
        <v>-189.54999999999995</v>
      </c>
      <c r="H107" s="16">
        <f>IF(J106&gt;$D$8,$D$8,(J106+Table3[[#This Row],[Interest]]))</f>
        <v>350</v>
      </c>
      <c r="I107" s="31"/>
      <c r="J107" s="18">
        <f t="shared" si="13"/>
        <v>175244.74000000002</v>
      </c>
      <c r="K107" s="19"/>
      <c r="L107" s="28"/>
      <c r="M107" s="25"/>
      <c r="N107" s="25"/>
    </row>
    <row r="108" spans="2:14" x14ac:dyDescent="0.25">
      <c r="B108" s="22">
        <f t="shared" si="15"/>
        <v>96</v>
      </c>
      <c r="C108" s="38">
        <f t="shared" si="16"/>
        <v>46874</v>
      </c>
      <c r="D108" s="13"/>
      <c r="E108" s="23">
        <f t="shared" si="17"/>
        <v>175244.74000000002</v>
      </c>
      <c r="F108" s="16">
        <f t="shared" si="12"/>
        <v>558.14</v>
      </c>
      <c r="G108" s="16">
        <f t="shared" si="14"/>
        <v>-208.14</v>
      </c>
      <c r="H108" s="16">
        <f>IF(J107&gt;$D$8,$D$8,(J107+Table3[[#This Row],[Interest]]))</f>
        <v>350</v>
      </c>
      <c r="I108" s="31"/>
      <c r="J108" s="18">
        <f t="shared" si="13"/>
        <v>175452.88000000003</v>
      </c>
      <c r="K108" s="19"/>
      <c r="L108" s="28"/>
      <c r="M108" s="25"/>
      <c r="N108" s="25"/>
    </row>
    <row r="109" spans="2:14" x14ac:dyDescent="0.25">
      <c r="B109" s="22">
        <f t="shared" si="15"/>
        <v>97</v>
      </c>
      <c r="C109" s="38">
        <f t="shared" si="16"/>
        <v>46905</v>
      </c>
      <c r="D109" s="13"/>
      <c r="E109" s="23">
        <f t="shared" si="17"/>
        <v>175452.88000000003</v>
      </c>
      <c r="F109" s="16">
        <f t="shared" si="12"/>
        <v>540.78</v>
      </c>
      <c r="G109" s="16">
        <f t="shared" si="14"/>
        <v>-190.77999999999997</v>
      </c>
      <c r="H109" s="16">
        <f>IF(J108&gt;$D$8,$D$8,(J108+Table3[[#This Row],[Interest]]))</f>
        <v>350</v>
      </c>
      <c r="I109" s="31"/>
      <c r="J109" s="18">
        <f t="shared" si="13"/>
        <v>175643.66000000003</v>
      </c>
      <c r="K109" s="19"/>
      <c r="L109" s="28"/>
      <c r="M109" s="25"/>
      <c r="N109" s="25"/>
    </row>
    <row r="110" spans="2:14" x14ac:dyDescent="0.25">
      <c r="B110" s="22">
        <f t="shared" si="15"/>
        <v>98</v>
      </c>
      <c r="C110" s="38">
        <f t="shared" si="16"/>
        <v>46935</v>
      </c>
      <c r="D110" s="13"/>
      <c r="E110" s="23">
        <f t="shared" si="17"/>
        <v>175643.66000000003</v>
      </c>
      <c r="F110" s="16">
        <f t="shared" si="12"/>
        <v>559.41</v>
      </c>
      <c r="G110" s="16">
        <f t="shared" si="14"/>
        <v>-209.40999999999997</v>
      </c>
      <c r="H110" s="16">
        <f>IF(J109&gt;$D$8,$D$8,(J109+Table3[[#This Row],[Interest]]))</f>
        <v>350</v>
      </c>
      <c r="I110" s="31"/>
      <c r="J110" s="18">
        <f t="shared" si="13"/>
        <v>175853.07000000004</v>
      </c>
      <c r="K110" s="19"/>
      <c r="L110" s="28"/>
      <c r="M110" s="25"/>
      <c r="N110" s="25"/>
    </row>
    <row r="111" spans="2:14" x14ac:dyDescent="0.25">
      <c r="B111" s="22">
        <f t="shared" si="15"/>
        <v>99</v>
      </c>
      <c r="C111" s="38">
        <f t="shared" si="16"/>
        <v>46966</v>
      </c>
      <c r="D111" s="13"/>
      <c r="E111" s="23">
        <f t="shared" si="17"/>
        <v>175853.07000000004</v>
      </c>
      <c r="F111" s="16">
        <f t="shared" si="12"/>
        <v>560.08000000000004</v>
      </c>
      <c r="G111" s="16">
        <f t="shared" si="14"/>
        <v>-210.08000000000004</v>
      </c>
      <c r="H111" s="16">
        <f>IF(J110&gt;$D$8,$D$8,(J110+Table3[[#This Row],[Interest]]))</f>
        <v>350</v>
      </c>
      <c r="I111" s="31"/>
      <c r="J111" s="18">
        <f t="shared" si="13"/>
        <v>176063.15000000002</v>
      </c>
      <c r="K111" s="19"/>
      <c r="L111" s="28"/>
      <c r="M111" s="25"/>
      <c r="N111" s="25"/>
    </row>
    <row r="112" spans="2:14" x14ac:dyDescent="0.25">
      <c r="B112" s="22">
        <f t="shared" si="15"/>
        <v>100</v>
      </c>
      <c r="C112" s="38">
        <f t="shared" si="16"/>
        <v>46997</v>
      </c>
      <c r="D112" s="13"/>
      <c r="E112" s="23">
        <f t="shared" si="17"/>
        <v>176063.15000000002</v>
      </c>
      <c r="F112" s="16">
        <f t="shared" si="12"/>
        <v>542.66</v>
      </c>
      <c r="G112" s="16">
        <f t="shared" si="14"/>
        <v>-192.65999999999997</v>
      </c>
      <c r="H112" s="16">
        <f>IF(J111&gt;$D$8,$D$8,(J111+Table3[[#This Row],[Interest]]))</f>
        <v>350</v>
      </c>
      <c r="I112" s="31"/>
      <c r="J112" s="18">
        <f t="shared" si="13"/>
        <v>176255.81000000003</v>
      </c>
      <c r="K112" s="19"/>
      <c r="L112" s="28"/>
      <c r="M112" s="25"/>
      <c r="N112" s="25"/>
    </row>
    <row r="113" spans="2:14" x14ac:dyDescent="0.25">
      <c r="B113" s="22">
        <f t="shared" si="15"/>
        <v>101</v>
      </c>
      <c r="C113" s="38">
        <f t="shared" si="16"/>
        <v>47027</v>
      </c>
      <c r="D113" s="13"/>
      <c r="E113" s="23">
        <f t="shared" si="17"/>
        <v>176255.81000000003</v>
      </c>
      <c r="F113" s="16">
        <f t="shared" si="12"/>
        <v>561.36</v>
      </c>
      <c r="G113" s="16">
        <f t="shared" si="14"/>
        <v>-211.36</v>
      </c>
      <c r="H113" s="16">
        <f>IF(J112&gt;$D$8,$D$8,(J112+Table3[[#This Row],[Interest]]))</f>
        <v>350</v>
      </c>
      <c r="I113" s="31"/>
      <c r="J113" s="18">
        <f t="shared" si="13"/>
        <v>176467.17</v>
      </c>
      <c r="K113" s="19"/>
      <c r="L113" s="28"/>
      <c r="M113" s="25"/>
      <c r="N113" s="25"/>
    </row>
    <row r="114" spans="2:14" x14ac:dyDescent="0.25">
      <c r="B114" s="22">
        <f t="shared" si="15"/>
        <v>102</v>
      </c>
      <c r="C114" s="38">
        <f t="shared" si="16"/>
        <v>47058</v>
      </c>
      <c r="D114" s="13"/>
      <c r="E114" s="23">
        <f t="shared" si="17"/>
        <v>176467.17</v>
      </c>
      <c r="F114" s="16">
        <f t="shared" si="12"/>
        <v>543.91</v>
      </c>
      <c r="G114" s="16">
        <f t="shared" si="14"/>
        <v>-193.90999999999997</v>
      </c>
      <c r="H114" s="16">
        <f>IF(J113&gt;$D$8,$D$8,(J113+Table3[[#This Row],[Interest]]))</f>
        <v>350</v>
      </c>
      <c r="I114" s="31"/>
      <c r="J114" s="18">
        <f t="shared" si="13"/>
        <v>176661.08000000002</v>
      </c>
      <c r="K114" s="19"/>
      <c r="L114" s="28"/>
      <c r="M114" s="25"/>
      <c r="N114" s="25"/>
    </row>
    <row r="115" spans="2:14" x14ac:dyDescent="0.25">
      <c r="B115" s="22">
        <f t="shared" si="15"/>
        <v>103</v>
      </c>
      <c r="C115" s="38">
        <f t="shared" si="16"/>
        <v>47088</v>
      </c>
      <c r="D115" s="13"/>
      <c r="E115" s="23">
        <f t="shared" si="17"/>
        <v>176661.08000000002</v>
      </c>
      <c r="F115" s="16">
        <f t="shared" si="12"/>
        <v>562.65</v>
      </c>
      <c r="G115" s="16">
        <f t="shared" si="14"/>
        <v>-212.64999999999998</v>
      </c>
      <c r="H115" s="16">
        <f>IF(J114&gt;$D$8,$D$8,(J114+Table3[[#This Row],[Interest]]))</f>
        <v>350</v>
      </c>
      <c r="I115" s="31"/>
      <c r="J115" s="18">
        <f t="shared" si="13"/>
        <v>176873.73</v>
      </c>
      <c r="K115" s="19"/>
      <c r="L115" s="28"/>
      <c r="M115" s="25"/>
      <c r="N115" s="25"/>
    </row>
    <row r="116" spans="2:14" x14ac:dyDescent="0.25">
      <c r="B116" s="22">
        <f t="shared" si="15"/>
        <v>104</v>
      </c>
      <c r="C116" s="38">
        <f t="shared" si="16"/>
        <v>47119</v>
      </c>
      <c r="D116" s="13"/>
      <c r="E116" s="23">
        <f t="shared" si="17"/>
        <v>176873.73</v>
      </c>
      <c r="F116" s="16">
        <f t="shared" si="12"/>
        <v>563.33000000000004</v>
      </c>
      <c r="G116" s="16">
        <f t="shared" si="14"/>
        <v>-213.33000000000004</v>
      </c>
      <c r="H116" s="16">
        <f>IF(J115&gt;$D$8,$D$8,(J115+Table3[[#This Row],[Interest]]))</f>
        <v>350</v>
      </c>
      <c r="I116" s="31"/>
      <c r="J116" s="18">
        <f t="shared" si="13"/>
        <v>177087.06</v>
      </c>
      <c r="K116" s="19"/>
      <c r="L116" s="28"/>
      <c r="M116" s="25"/>
      <c r="N116" s="25"/>
    </row>
    <row r="117" spans="2:14" x14ac:dyDescent="0.25">
      <c r="B117" s="22">
        <f t="shared" si="15"/>
        <v>105</v>
      </c>
      <c r="C117" s="38">
        <f t="shared" si="16"/>
        <v>47150</v>
      </c>
      <c r="D117" s="13"/>
      <c r="E117" s="23">
        <f t="shared" si="17"/>
        <v>177087.06</v>
      </c>
      <c r="F117" s="16">
        <f t="shared" si="12"/>
        <v>509.43</v>
      </c>
      <c r="G117" s="16">
        <f t="shared" si="14"/>
        <v>-159.43</v>
      </c>
      <c r="H117" s="16">
        <f>IF(J116&gt;$D$8,$D$8,(J116+Table3[[#This Row],[Interest]]))</f>
        <v>350</v>
      </c>
      <c r="I117" s="31"/>
      <c r="J117" s="18">
        <f t="shared" si="13"/>
        <v>177246.49</v>
      </c>
      <c r="K117" s="19"/>
      <c r="L117" s="28"/>
      <c r="M117" s="25"/>
      <c r="N117" s="25"/>
    </row>
    <row r="118" spans="2:14" x14ac:dyDescent="0.25">
      <c r="B118" s="22">
        <f t="shared" si="15"/>
        <v>106</v>
      </c>
      <c r="C118" s="38">
        <f t="shared" si="16"/>
        <v>47178</v>
      </c>
      <c r="D118" s="13"/>
      <c r="E118" s="23">
        <f t="shared" si="17"/>
        <v>177246.49</v>
      </c>
      <c r="F118" s="16">
        <f t="shared" si="12"/>
        <v>564.52</v>
      </c>
      <c r="G118" s="16">
        <f t="shared" si="14"/>
        <v>-214.51999999999998</v>
      </c>
      <c r="H118" s="16">
        <f>IF(J117&gt;$D$8,$D$8,(J117+Table3[[#This Row],[Interest]]))</f>
        <v>350</v>
      </c>
      <c r="I118" s="31"/>
      <c r="J118" s="18">
        <f t="shared" si="13"/>
        <v>177461.00999999998</v>
      </c>
      <c r="K118" s="19"/>
      <c r="L118" s="28"/>
      <c r="M118" s="25"/>
      <c r="N118" s="25"/>
    </row>
    <row r="119" spans="2:14" x14ac:dyDescent="0.25">
      <c r="B119" s="22">
        <f t="shared" si="15"/>
        <v>107</v>
      </c>
      <c r="C119" s="38">
        <f t="shared" si="16"/>
        <v>47209</v>
      </c>
      <c r="D119" s="13"/>
      <c r="E119" s="23">
        <f t="shared" si="17"/>
        <v>177461.00999999998</v>
      </c>
      <c r="F119" s="16">
        <f t="shared" si="12"/>
        <v>546.97</v>
      </c>
      <c r="G119" s="16">
        <f t="shared" si="14"/>
        <v>-196.97000000000003</v>
      </c>
      <c r="H119" s="16">
        <f>IF(J118&gt;$D$8,$D$8,(J118+Table3[[#This Row],[Interest]]))</f>
        <v>350</v>
      </c>
      <c r="I119" s="31"/>
      <c r="J119" s="18">
        <f t="shared" si="13"/>
        <v>177657.97999999998</v>
      </c>
      <c r="K119" s="19"/>
      <c r="L119" s="28"/>
      <c r="M119" s="25"/>
      <c r="N119" s="25"/>
    </row>
    <row r="120" spans="2:14" x14ac:dyDescent="0.25">
      <c r="B120" s="22">
        <f t="shared" si="15"/>
        <v>108</v>
      </c>
      <c r="C120" s="38">
        <f t="shared" si="16"/>
        <v>47239</v>
      </c>
      <c r="D120" s="13"/>
      <c r="E120" s="23">
        <f t="shared" si="17"/>
        <v>177657.97999999998</v>
      </c>
      <c r="F120" s="16">
        <f t="shared" si="12"/>
        <v>565.83000000000004</v>
      </c>
      <c r="G120" s="16">
        <f t="shared" si="14"/>
        <v>-215.83000000000004</v>
      </c>
      <c r="H120" s="16">
        <f>IF(J119&gt;$D$8,$D$8,(J119+Table3[[#This Row],[Interest]]))</f>
        <v>350</v>
      </c>
      <c r="I120" s="31"/>
      <c r="J120" s="18">
        <f t="shared" si="13"/>
        <v>177873.80999999997</v>
      </c>
      <c r="K120" s="19"/>
      <c r="L120" s="28"/>
      <c r="M120" s="25"/>
      <c r="N120" s="25"/>
    </row>
    <row r="121" spans="2:14" x14ac:dyDescent="0.25">
      <c r="B121" s="22">
        <f t="shared" si="15"/>
        <v>109</v>
      </c>
      <c r="C121" s="38">
        <f t="shared" si="16"/>
        <v>47270</v>
      </c>
      <c r="D121" s="13"/>
      <c r="E121" s="23">
        <f t="shared" si="17"/>
        <v>177873.80999999997</v>
      </c>
      <c r="F121" s="16">
        <f t="shared" si="12"/>
        <v>548.24</v>
      </c>
      <c r="G121" s="16">
        <f t="shared" si="14"/>
        <v>-198.24</v>
      </c>
      <c r="H121" s="16">
        <f>IF(J120&gt;$D$8,$D$8,(J120+Table3[[#This Row],[Interest]]))</f>
        <v>350</v>
      </c>
      <c r="I121" s="31"/>
      <c r="J121" s="18">
        <f t="shared" si="13"/>
        <v>178072.04999999996</v>
      </c>
      <c r="K121" s="19"/>
      <c r="L121" s="28"/>
      <c r="M121" s="25"/>
      <c r="N121" s="25"/>
    </row>
    <row r="122" spans="2:14" x14ac:dyDescent="0.25">
      <c r="B122" s="22">
        <f t="shared" si="15"/>
        <v>110</v>
      </c>
      <c r="C122" s="38">
        <f t="shared" si="16"/>
        <v>47300</v>
      </c>
      <c r="D122" s="13"/>
      <c r="E122" s="23">
        <f t="shared" si="17"/>
        <v>178072.04999999996</v>
      </c>
      <c r="F122" s="16">
        <f t="shared" si="12"/>
        <v>567.15</v>
      </c>
      <c r="G122" s="16">
        <f t="shared" si="14"/>
        <v>-217.14999999999998</v>
      </c>
      <c r="H122" s="16">
        <f>IF(J121&gt;$D$8,$D$8,(J121+Table3[[#This Row],[Interest]]))</f>
        <v>350</v>
      </c>
      <c r="I122" s="31"/>
      <c r="J122" s="18">
        <f t="shared" si="13"/>
        <v>178289.19999999995</v>
      </c>
      <c r="K122" s="19"/>
      <c r="L122" s="28"/>
      <c r="M122" s="25"/>
      <c r="N122" s="25"/>
    </row>
    <row r="123" spans="2:14" x14ac:dyDescent="0.25">
      <c r="B123" s="22">
        <f t="shared" si="15"/>
        <v>111</v>
      </c>
      <c r="C123" s="38">
        <f t="shared" si="16"/>
        <v>47331</v>
      </c>
      <c r="D123" s="13"/>
      <c r="E123" s="23">
        <f t="shared" si="17"/>
        <v>178289.19999999995</v>
      </c>
      <c r="F123" s="16">
        <f t="shared" si="12"/>
        <v>567.84</v>
      </c>
      <c r="G123" s="16">
        <f t="shared" si="14"/>
        <v>-217.84000000000003</v>
      </c>
      <c r="H123" s="16">
        <f>IF(J122&gt;$D$8,$D$8,(J122+Table3[[#This Row],[Interest]]))</f>
        <v>350</v>
      </c>
      <c r="I123" s="31"/>
      <c r="J123" s="18">
        <f t="shared" si="13"/>
        <v>178507.03999999995</v>
      </c>
      <c r="K123" s="19"/>
      <c r="L123" s="28"/>
      <c r="M123" s="25"/>
      <c r="N123" s="25"/>
    </row>
    <row r="124" spans="2:14" x14ac:dyDescent="0.25">
      <c r="B124" s="22">
        <f t="shared" si="15"/>
        <v>112</v>
      </c>
      <c r="C124" s="38">
        <f t="shared" si="16"/>
        <v>47362</v>
      </c>
      <c r="D124" s="13"/>
      <c r="E124" s="23">
        <f t="shared" si="17"/>
        <v>178507.03999999995</v>
      </c>
      <c r="F124" s="16">
        <f t="shared" si="12"/>
        <v>550.19000000000005</v>
      </c>
      <c r="G124" s="16">
        <f t="shared" si="14"/>
        <v>-200.19000000000005</v>
      </c>
      <c r="H124" s="16">
        <f>IF(J123&gt;$D$8,$D$8,(J123+Table3[[#This Row],[Interest]]))</f>
        <v>350</v>
      </c>
      <c r="I124" s="31"/>
      <c r="J124" s="18">
        <f t="shared" si="13"/>
        <v>178707.22999999995</v>
      </c>
      <c r="K124" s="19"/>
      <c r="L124" s="28"/>
      <c r="M124" s="25"/>
      <c r="N124" s="25"/>
    </row>
    <row r="125" spans="2:14" x14ac:dyDescent="0.25">
      <c r="B125" s="22">
        <f t="shared" si="15"/>
        <v>113</v>
      </c>
      <c r="C125" s="38">
        <f t="shared" si="16"/>
        <v>47392</v>
      </c>
      <c r="D125" s="13"/>
      <c r="E125" s="23">
        <f t="shared" si="17"/>
        <v>178707.22999999995</v>
      </c>
      <c r="F125" s="16">
        <f t="shared" si="12"/>
        <v>569.16999999999996</v>
      </c>
      <c r="G125" s="16">
        <f t="shared" si="14"/>
        <v>-219.16999999999996</v>
      </c>
      <c r="H125" s="16">
        <f>IF(J124&gt;$D$8,$D$8,(J124+Table3[[#This Row],[Interest]]))</f>
        <v>350</v>
      </c>
      <c r="I125" s="31"/>
      <c r="J125" s="18">
        <f t="shared" si="13"/>
        <v>178926.39999999997</v>
      </c>
      <c r="K125" s="19"/>
      <c r="L125" s="28"/>
      <c r="M125" s="25"/>
      <c r="N125" s="25"/>
    </row>
    <row r="126" spans="2:14" x14ac:dyDescent="0.25">
      <c r="B126" s="22">
        <f t="shared" si="15"/>
        <v>114</v>
      </c>
      <c r="C126" s="38">
        <f t="shared" si="16"/>
        <v>47423</v>
      </c>
      <c r="D126" s="13"/>
      <c r="E126" s="23">
        <f t="shared" si="17"/>
        <v>178926.39999999997</v>
      </c>
      <c r="F126" s="16">
        <f t="shared" si="12"/>
        <v>551.49</v>
      </c>
      <c r="G126" s="16">
        <f t="shared" si="14"/>
        <v>-201.49</v>
      </c>
      <c r="H126" s="16">
        <f>IF(J125&gt;$D$8,$D$8,(J125+Table3[[#This Row],[Interest]]))</f>
        <v>350</v>
      </c>
      <c r="I126" s="31"/>
      <c r="J126" s="18">
        <f t="shared" si="13"/>
        <v>179127.88999999996</v>
      </c>
      <c r="K126" s="19"/>
      <c r="L126" s="28"/>
      <c r="M126" s="25"/>
      <c r="N126" s="25"/>
    </row>
    <row r="127" spans="2:14" x14ac:dyDescent="0.25">
      <c r="B127" s="22">
        <f t="shared" si="15"/>
        <v>115</v>
      </c>
      <c r="C127" s="38">
        <f t="shared" si="16"/>
        <v>47453</v>
      </c>
      <c r="D127" s="13"/>
      <c r="E127" s="23">
        <f t="shared" si="17"/>
        <v>179127.88999999996</v>
      </c>
      <c r="F127" s="16">
        <f t="shared" si="12"/>
        <v>570.51</v>
      </c>
      <c r="G127" s="16">
        <f t="shared" si="14"/>
        <v>-220.51</v>
      </c>
      <c r="H127" s="16">
        <f>IF(J126&gt;$D$8,$D$8,(J126+Table3[[#This Row],[Interest]]))</f>
        <v>350</v>
      </c>
      <c r="I127" s="31"/>
      <c r="J127" s="18">
        <f t="shared" si="13"/>
        <v>179348.39999999997</v>
      </c>
      <c r="K127" s="19"/>
      <c r="L127" s="28"/>
      <c r="M127" s="25"/>
      <c r="N127" s="25"/>
    </row>
    <row r="128" spans="2:14" x14ac:dyDescent="0.25">
      <c r="B128" s="22">
        <f t="shared" si="15"/>
        <v>116</v>
      </c>
      <c r="C128" s="38">
        <f t="shared" si="16"/>
        <v>47484</v>
      </c>
      <c r="D128" s="13"/>
      <c r="E128" s="23">
        <f t="shared" si="17"/>
        <v>179348.39999999997</v>
      </c>
      <c r="F128" s="16">
        <f t="shared" si="12"/>
        <v>571.21</v>
      </c>
      <c r="G128" s="16">
        <f t="shared" si="14"/>
        <v>-221.21000000000004</v>
      </c>
      <c r="H128" s="16">
        <f>IF(J127&gt;$D$8,$D$8,(J127+Table3[[#This Row],[Interest]]))</f>
        <v>350</v>
      </c>
      <c r="I128" s="31"/>
      <c r="J128" s="18">
        <f t="shared" si="13"/>
        <v>179569.60999999996</v>
      </c>
      <c r="K128" s="19"/>
      <c r="L128" s="28"/>
      <c r="M128" s="25"/>
      <c r="N128" s="25"/>
    </row>
    <row r="129" spans="2:14" x14ac:dyDescent="0.25">
      <c r="B129" s="22">
        <f t="shared" si="15"/>
        <v>117</v>
      </c>
      <c r="C129" s="38">
        <f t="shared" si="16"/>
        <v>47515</v>
      </c>
      <c r="D129" s="13"/>
      <c r="E129" s="23">
        <f t="shared" si="17"/>
        <v>179569.60999999996</v>
      </c>
      <c r="F129" s="16">
        <f t="shared" si="12"/>
        <v>516.57000000000005</v>
      </c>
      <c r="G129" s="16">
        <f t="shared" si="14"/>
        <v>-166.57000000000005</v>
      </c>
      <c r="H129" s="16">
        <f>IF(J128&gt;$D$8,$D$8,(J128+Table3[[#This Row],[Interest]]))</f>
        <v>350</v>
      </c>
      <c r="I129" s="31"/>
      <c r="J129" s="18">
        <f t="shared" si="13"/>
        <v>179736.17999999996</v>
      </c>
      <c r="K129" s="19"/>
      <c r="L129" s="28"/>
      <c r="M129" s="25"/>
      <c r="N129" s="25"/>
    </row>
    <row r="130" spans="2:14" x14ac:dyDescent="0.25">
      <c r="B130" s="22">
        <f t="shared" si="15"/>
        <v>118</v>
      </c>
      <c r="C130" s="38">
        <f t="shared" si="16"/>
        <v>47543</v>
      </c>
      <c r="D130" s="13"/>
      <c r="E130" s="23">
        <f t="shared" si="17"/>
        <v>179736.17999999996</v>
      </c>
      <c r="F130" s="16">
        <f t="shared" si="12"/>
        <v>572.45000000000005</v>
      </c>
      <c r="G130" s="16">
        <f t="shared" si="14"/>
        <v>-222.45000000000005</v>
      </c>
      <c r="H130" s="16">
        <f>IF(J129&gt;$D$8,$D$8,(J129+Table3[[#This Row],[Interest]]))</f>
        <v>350</v>
      </c>
      <c r="I130" s="31"/>
      <c r="J130" s="18">
        <f t="shared" si="13"/>
        <v>179958.62999999998</v>
      </c>
      <c r="K130" s="19"/>
      <c r="L130" s="28"/>
      <c r="M130" s="25"/>
      <c r="N130" s="25"/>
    </row>
    <row r="131" spans="2:14" x14ac:dyDescent="0.25">
      <c r="B131" s="22">
        <f t="shared" si="15"/>
        <v>119</v>
      </c>
      <c r="C131" s="38">
        <f t="shared" si="16"/>
        <v>47574</v>
      </c>
      <c r="D131" s="13"/>
      <c r="E131" s="23">
        <f t="shared" si="17"/>
        <v>179958.62999999998</v>
      </c>
      <c r="F131" s="16">
        <f t="shared" si="12"/>
        <v>554.66999999999996</v>
      </c>
      <c r="G131" s="16">
        <f t="shared" si="14"/>
        <v>-204.66999999999996</v>
      </c>
      <c r="H131" s="16">
        <f>IF(J130&gt;$D$8,$D$8,(J130+Table3[[#This Row],[Interest]]))</f>
        <v>350</v>
      </c>
      <c r="I131" s="31"/>
      <c r="J131" s="18">
        <f t="shared" si="13"/>
        <v>180163.3</v>
      </c>
      <c r="K131" s="19"/>
      <c r="L131" s="28"/>
      <c r="M131" s="25"/>
      <c r="N131" s="25"/>
    </row>
    <row r="132" spans="2:14" x14ac:dyDescent="0.25">
      <c r="B132" s="22">
        <f t="shared" si="15"/>
        <v>120</v>
      </c>
      <c r="C132" s="38">
        <f t="shared" si="16"/>
        <v>47604</v>
      </c>
      <c r="D132" s="13"/>
      <c r="E132" s="23">
        <f t="shared" si="17"/>
        <v>180163.3</v>
      </c>
      <c r="F132" s="16">
        <f t="shared" si="12"/>
        <v>573.80999999999995</v>
      </c>
      <c r="G132" s="16">
        <f t="shared" si="14"/>
        <v>-223.80999999999995</v>
      </c>
      <c r="H132" s="16">
        <f>IF(J131&gt;$D$8,$D$8,(J131+Table3[[#This Row],[Interest]]))</f>
        <v>350</v>
      </c>
      <c r="I132" s="31"/>
      <c r="J132" s="18">
        <f t="shared" si="13"/>
        <v>180387.11</v>
      </c>
      <c r="K132" s="19"/>
      <c r="L132" s="28"/>
      <c r="M132" s="25"/>
      <c r="N132" s="25"/>
    </row>
    <row r="133" spans="2:14" x14ac:dyDescent="0.25">
      <c r="B133" s="22">
        <f t="shared" si="15"/>
        <v>121</v>
      </c>
      <c r="C133" s="38">
        <f t="shared" si="16"/>
        <v>47635</v>
      </c>
      <c r="D133" s="13"/>
      <c r="E133" s="23">
        <f t="shared" si="17"/>
        <v>180387.11</v>
      </c>
      <c r="F133" s="16">
        <f t="shared" si="12"/>
        <v>555.99</v>
      </c>
      <c r="G133" s="16">
        <f t="shared" si="14"/>
        <v>-205.99</v>
      </c>
      <c r="H133" s="16">
        <f>IF(J132&gt;$D$8,$D$8,(J132+Table3[[#This Row],[Interest]]))</f>
        <v>350</v>
      </c>
      <c r="I133" s="31"/>
      <c r="J133" s="18">
        <f t="shared" si="13"/>
        <v>180593.09999999998</v>
      </c>
      <c r="K133" s="19"/>
      <c r="L133" s="28"/>
      <c r="M133" s="25"/>
      <c r="N133" s="25"/>
    </row>
    <row r="134" spans="2:14" x14ac:dyDescent="0.25">
      <c r="B134" s="22">
        <f t="shared" si="15"/>
        <v>122</v>
      </c>
      <c r="C134" s="38">
        <f t="shared" si="16"/>
        <v>47665</v>
      </c>
      <c r="D134" s="13"/>
      <c r="E134" s="23">
        <f t="shared" si="17"/>
        <v>180593.09999999998</v>
      </c>
      <c r="F134" s="16">
        <f t="shared" si="12"/>
        <v>575.17999999999995</v>
      </c>
      <c r="G134" s="16">
        <f t="shared" si="14"/>
        <v>-225.17999999999995</v>
      </c>
      <c r="H134" s="16">
        <f>IF(J133&gt;$D$8,$D$8,(J133+Table3[[#This Row],[Interest]]))</f>
        <v>350</v>
      </c>
      <c r="I134" s="31"/>
      <c r="J134" s="18">
        <f t="shared" si="13"/>
        <v>180818.27999999997</v>
      </c>
      <c r="K134" s="19"/>
      <c r="L134" s="28"/>
      <c r="M134" s="25"/>
      <c r="N134" s="25"/>
    </row>
    <row r="135" spans="2:14" x14ac:dyDescent="0.25">
      <c r="B135" s="22">
        <f t="shared" si="15"/>
        <v>123</v>
      </c>
      <c r="C135" s="38">
        <f t="shared" si="16"/>
        <v>47696</v>
      </c>
      <c r="D135" s="13"/>
      <c r="E135" s="23">
        <f t="shared" si="17"/>
        <v>180818.27999999997</v>
      </c>
      <c r="F135" s="16">
        <f t="shared" si="12"/>
        <v>575.89</v>
      </c>
      <c r="G135" s="16">
        <f t="shared" si="14"/>
        <v>-225.89</v>
      </c>
      <c r="H135" s="16">
        <f>IF(J134&gt;$D$8,$D$8,(J134+Table3[[#This Row],[Interest]]))</f>
        <v>350</v>
      </c>
      <c r="I135" s="31"/>
      <c r="J135" s="18">
        <f t="shared" si="13"/>
        <v>181044.16999999998</v>
      </c>
      <c r="K135" s="19"/>
      <c r="L135" s="28"/>
      <c r="M135" s="25"/>
      <c r="N135" s="25"/>
    </row>
    <row r="136" spans="2:14" x14ac:dyDescent="0.25">
      <c r="B136" s="22">
        <f t="shared" si="15"/>
        <v>124</v>
      </c>
      <c r="C136" s="38">
        <f t="shared" si="16"/>
        <v>47727</v>
      </c>
      <c r="D136" s="13"/>
      <c r="E136" s="23">
        <f t="shared" si="17"/>
        <v>181044.16999999998</v>
      </c>
      <c r="F136" s="16">
        <f t="shared" si="12"/>
        <v>558.01</v>
      </c>
      <c r="G136" s="16">
        <f t="shared" si="14"/>
        <v>-208.01</v>
      </c>
      <c r="H136" s="16">
        <f>IF(J135&gt;$D$8,$D$8,(J135+Table3[[#This Row],[Interest]]))</f>
        <v>350</v>
      </c>
      <c r="I136" s="31"/>
      <c r="J136" s="18">
        <f t="shared" si="13"/>
        <v>181252.18</v>
      </c>
      <c r="K136" s="19"/>
      <c r="L136" s="28"/>
      <c r="M136" s="25"/>
      <c r="N136" s="25"/>
    </row>
    <row r="137" spans="2:14" x14ac:dyDescent="0.25">
      <c r="B137" s="22">
        <f t="shared" si="15"/>
        <v>125</v>
      </c>
      <c r="C137" s="38">
        <f t="shared" si="16"/>
        <v>47757</v>
      </c>
      <c r="D137" s="13"/>
      <c r="E137" s="23">
        <f t="shared" si="17"/>
        <v>181252.18</v>
      </c>
      <c r="F137" s="16">
        <f t="shared" si="12"/>
        <v>577.28</v>
      </c>
      <c r="G137" s="16">
        <f t="shared" si="14"/>
        <v>-227.27999999999997</v>
      </c>
      <c r="H137" s="16">
        <f>IF(J136&gt;$D$8,$D$8,(J136+Table3[[#This Row],[Interest]]))</f>
        <v>350</v>
      </c>
      <c r="I137" s="31"/>
      <c r="J137" s="18">
        <f t="shared" si="13"/>
        <v>181479.46</v>
      </c>
      <c r="K137" s="19"/>
      <c r="L137" s="28"/>
      <c r="M137" s="25"/>
      <c r="N137" s="25"/>
    </row>
    <row r="138" spans="2:14" x14ac:dyDescent="0.25">
      <c r="B138" s="22">
        <f t="shared" si="15"/>
        <v>126</v>
      </c>
      <c r="C138" s="38">
        <f t="shared" si="16"/>
        <v>47788</v>
      </c>
      <c r="D138" s="13"/>
      <c r="E138" s="23">
        <f t="shared" si="17"/>
        <v>181479.46</v>
      </c>
      <c r="F138" s="16">
        <f t="shared" si="12"/>
        <v>559.35</v>
      </c>
      <c r="G138" s="16">
        <f t="shared" si="14"/>
        <v>-209.35000000000002</v>
      </c>
      <c r="H138" s="16">
        <f>IF(J137&gt;$D$8,$D$8,(J137+Table3[[#This Row],[Interest]]))</f>
        <v>350</v>
      </c>
      <c r="I138" s="31"/>
      <c r="J138" s="18">
        <f t="shared" si="13"/>
        <v>181688.81</v>
      </c>
      <c r="K138" s="19"/>
      <c r="L138" s="28"/>
      <c r="M138" s="25"/>
      <c r="N138" s="25"/>
    </row>
    <row r="139" spans="2:14" x14ac:dyDescent="0.25">
      <c r="B139" s="22">
        <f t="shared" si="15"/>
        <v>127</v>
      </c>
      <c r="C139" s="38">
        <f t="shared" si="16"/>
        <v>47818</v>
      </c>
      <c r="D139" s="13"/>
      <c r="E139" s="23">
        <f t="shared" si="17"/>
        <v>181688.81</v>
      </c>
      <c r="F139" s="16">
        <f t="shared" si="12"/>
        <v>578.66999999999996</v>
      </c>
      <c r="G139" s="16">
        <f t="shared" si="14"/>
        <v>-228.66999999999996</v>
      </c>
      <c r="H139" s="16">
        <f>IF(J138&gt;$D$8,$D$8,(J138+Table3[[#This Row],[Interest]]))</f>
        <v>350</v>
      </c>
      <c r="I139" s="31"/>
      <c r="J139" s="18">
        <f t="shared" si="13"/>
        <v>181917.48</v>
      </c>
      <c r="K139" s="19"/>
      <c r="L139" s="28"/>
      <c r="M139" s="25"/>
      <c r="N139" s="25"/>
    </row>
    <row r="140" spans="2:14" x14ac:dyDescent="0.25">
      <c r="B140" s="22">
        <f t="shared" si="15"/>
        <v>128</v>
      </c>
      <c r="C140" s="38">
        <f t="shared" si="16"/>
        <v>47849</v>
      </c>
      <c r="D140" s="13"/>
      <c r="E140" s="23">
        <f t="shared" si="17"/>
        <v>181917.48</v>
      </c>
      <c r="F140" s="16">
        <f t="shared" si="12"/>
        <v>579.39</v>
      </c>
      <c r="G140" s="16">
        <f t="shared" si="14"/>
        <v>-229.39</v>
      </c>
      <c r="H140" s="16">
        <f>IF(J139&gt;$D$8,$D$8,(J139+Table3[[#This Row],[Interest]]))</f>
        <v>350</v>
      </c>
      <c r="I140" s="31"/>
      <c r="J140" s="18">
        <f t="shared" si="13"/>
        <v>182146.87000000002</v>
      </c>
      <c r="K140" s="19"/>
      <c r="L140" s="28"/>
      <c r="M140" s="25"/>
      <c r="N140" s="25"/>
    </row>
    <row r="141" spans="2:14" x14ac:dyDescent="0.25">
      <c r="B141" s="22">
        <f t="shared" si="15"/>
        <v>129</v>
      </c>
      <c r="C141" s="38">
        <f t="shared" si="16"/>
        <v>47880</v>
      </c>
      <c r="D141" s="13"/>
      <c r="E141" s="23">
        <f t="shared" si="17"/>
        <v>182146.87000000002</v>
      </c>
      <c r="F141" s="16">
        <f t="shared" ref="F141:F204" si="18">ROUND(((C142-C141)*E141*($H$6/365)),2)</f>
        <v>523.98</v>
      </c>
      <c r="G141" s="16">
        <f t="shared" si="14"/>
        <v>-173.98000000000002</v>
      </c>
      <c r="H141" s="16">
        <f>IF(J140&gt;$D$8,$D$8,(J140+Table3[[#This Row],[Interest]]))</f>
        <v>350</v>
      </c>
      <c r="I141" s="31"/>
      <c r="J141" s="18">
        <f t="shared" ref="J141:J204" si="19">IF((E141+F141-H141-I141)&lt;0,0,E141+F141-H141-I141)</f>
        <v>182320.85000000003</v>
      </c>
      <c r="K141" s="19"/>
      <c r="L141" s="28"/>
      <c r="M141" s="25"/>
      <c r="N141" s="25"/>
    </row>
    <row r="142" spans="2:14" x14ac:dyDescent="0.25">
      <c r="B142" s="22">
        <f t="shared" si="15"/>
        <v>130</v>
      </c>
      <c r="C142" s="38">
        <f t="shared" si="16"/>
        <v>47908</v>
      </c>
      <c r="D142" s="13"/>
      <c r="E142" s="23">
        <f t="shared" si="17"/>
        <v>182320.85000000003</v>
      </c>
      <c r="F142" s="16">
        <f t="shared" si="18"/>
        <v>580.67999999999995</v>
      </c>
      <c r="G142" s="16">
        <f t="shared" ref="G142:G205" si="20">IF(H142="","0",H142-F142)</f>
        <v>-230.67999999999995</v>
      </c>
      <c r="H142" s="16">
        <f>IF(J141&gt;$D$8,$D$8,(J141+Table3[[#This Row],[Interest]]))</f>
        <v>350</v>
      </c>
      <c r="I142" s="31"/>
      <c r="J142" s="18">
        <f t="shared" si="19"/>
        <v>182551.53000000003</v>
      </c>
      <c r="K142" s="19"/>
      <c r="L142" s="28"/>
      <c r="M142" s="25"/>
      <c r="N142" s="25"/>
    </row>
    <row r="143" spans="2:14" x14ac:dyDescent="0.25">
      <c r="B143" s="22">
        <f t="shared" ref="B143:B206" si="21">B142+1</f>
        <v>131</v>
      </c>
      <c r="C143" s="38">
        <f t="shared" ref="C143:C206" si="22">EDATE(C142,1)</f>
        <v>47939</v>
      </c>
      <c r="D143" s="13"/>
      <c r="E143" s="23">
        <f t="shared" si="17"/>
        <v>182551.53000000003</v>
      </c>
      <c r="F143" s="16">
        <f t="shared" si="18"/>
        <v>562.66</v>
      </c>
      <c r="G143" s="16">
        <f t="shared" si="20"/>
        <v>-212.65999999999997</v>
      </c>
      <c r="H143" s="16">
        <f>IF(J142&gt;$D$8,$D$8,(J142+Table3[[#This Row],[Interest]]))</f>
        <v>350</v>
      </c>
      <c r="I143" s="31"/>
      <c r="J143" s="18">
        <f t="shared" si="19"/>
        <v>182764.19000000003</v>
      </c>
      <c r="K143" s="19"/>
      <c r="L143" s="28"/>
      <c r="M143" s="25"/>
      <c r="N143" s="25"/>
    </row>
    <row r="144" spans="2:14" x14ac:dyDescent="0.25">
      <c r="B144" s="22">
        <f t="shared" si="21"/>
        <v>132</v>
      </c>
      <c r="C144" s="38">
        <f t="shared" si="22"/>
        <v>47969</v>
      </c>
      <c r="D144" s="13"/>
      <c r="E144" s="23">
        <f t="shared" si="17"/>
        <v>182764.19000000003</v>
      </c>
      <c r="F144" s="16">
        <f t="shared" si="18"/>
        <v>582.09</v>
      </c>
      <c r="G144" s="16">
        <f t="shared" si="20"/>
        <v>-232.09000000000003</v>
      </c>
      <c r="H144" s="16">
        <f>IF(J143&gt;$D$8,$D$8,(J143+Table3[[#This Row],[Interest]]))</f>
        <v>350</v>
      </c>
      <c r="I144" s="31"/>
      <c r="J144" s="18">
        <f t="shared" si="19"/>
        <v>182996.28000000003</v>
      </c>
      <c r="K144" s="19"/>
      <c r="L144" s="28"/>
      <c r="M144" s="25"/>
      <c r="N144" s="25"/>
    </row>
    <row r="145" spans="2:14" x14ac:dyDescent="0.25">
      <c r="B145" s="22">
        <f t="shared" si="21"/>
        <v>133</v>
      </c>
      <c r="C145" s="38">
        <f t="shared" si="22"/>
        <v>48000</v>
      </c>
      <c r="D145" s="13"/>
      <c r="E145" s="23">
        <f t="shared" si="17"/>
        <v>182996.28000000003</v>
      </c>
      <c r="F145" s="16">
        <f t="shared" si="18"/>
        <v>564.03</v>
      </c>
      <c r="G145" s="16">
        <f t="shared" si="20"/>
        <v>-214.02999999999997</v>
      </c>
      <c r="H145" s="16">
        <f>IF(J144&gt;$D$8,$D$8,(J144+Table3[[#This Row],[Interest]]))</f>
        <v>350</v>
      </c>
      <c r="I145" s="31"/>
      <c r="J145" s="18">
        <f t="shared" si="19"/>
        <v>183210.31000000003</v>
      </c>
      <c r="K145" s="19"/>
      <c r="L145" s="28"/>
      <c r="M145" s="25"/>
      <c r="N145" s="25"/>
    </row>
    <row r="146" spans="2:14" x14ac:dyDescent="0.25">
      <c r="B146" s="22">
        <f t="shared" si="21"/>
        <v>134</v>
      </c>
      <c r="C146" s="38">
        <f t="shared" si="22"/>
        <v>48030</v>
      </c>
      <c r="D146" s="13"/>
      <c r="E146" s="23">
        <f t="shared" si="17"/>
        <v>183210.31000000003</v>
      </c>
      <c r="F146" s="16">
        <f t="shared" si="18"/>
        <v>583.51</v>
      </c>
      <c r="G146" s="16">
        <f t="shared" si="20"/>
        <v>-233.51</v>
      </c>
      <c r="H146" s="16">
        <f>IF(J145&gt;$D$8,$D$8,(J145+Table3[[#This Row],[Interest]]))</f>
        <v>350</v>
      </c>
      <c r="I146" s="31"/>
      <c r="J146" s="18">
        <f t="shared" si="19"/>
        <v>183443.82000000004</v>
      </c>
      <c r="K146" s="19"/>
      <c r="L146" s="28"/>
      <c r="M146" s="25"/>
      <c r="N146" s="25"/>
    </row>
    <row r="147" spans="2:14" x14ac:dyDescent="0.25">
      <c r="B147" s="22">
        <f t="shared" si="21"/>
        <v>135</v>
      </c>
      <c r="C147" s="38">
        <f t="shared" si="22"/>
        <v>48061</v>
      </c>
      <c r="D147" s="13"/>
      <c r="E147" s="23">
        <f t="shared" si="17"/>
        <v>183443.82000000004</v>
      </c>
      <c r="F147" s="16">
        <f t="shared" si="18"/>
        <v>584.26</v>
      </c>
      <c r="G147" s="16">
        <f t="shared" si="20"/>
        <v>-234.26</v>
      </c>
      <c r="H147" s="16">
        <f>IF(J146&gt;$D$8,$D$8,(J146+Table3[[#This Row],[Interest]]))</f>
        <v>350</v>
      </c>
      <c r="I147" s="31"/>
      <c r="J147" s="18">
        <f t="shared" si="19"/>
        <v>183678.08000000005</v>
      </c>
      <c r="K147" s="19"/>
      <c r="L147" s="28"/>
      <c r="M147" s="25"/>
      <c r="N147" s="25"/>
    </row>
    <row r="148" spans="2:14" x14ac:dyDescent="0.25">
      <c r="B148" s="22">
        <f t="shared" si="21"/>
        <v>136</v>
      </c>
      <c r="C148" s="38">
        <f t="shared" si="22"/>
        <v>48092</v>
      </c>
      <c r="D148" s="13"/>
      <c r="E148" s="23">
        <f t="shared" si="17"/>
        <v>183678.08000000005</v>
      </c>
      <c r="F148" s="16">
        <f t="shared" si="18"/>
        <v>566.13</v>
      </c>
      <c r="G148" s="16">
        <f t="shared" si="20"/>
        <v>-216.13</v>
      </c>
      <c r="H148" s="16">
        <f>IF(J147&gt;$D$8,$D$8,(J147+Table3[[#This Row],[Interest]]))</f>
        <v>350</v>
      </c>
      <c r="I148" s="31"/>
      <c r="J148" s="18">
        <f t="shared" si="19"/>
        <v>183894.21000000005</v>
      </c>
      <c r="K148" s="19"/>
      <c r="L148" s="28"/>
      <c r="M148" s="25"/>
      <c r="N148" s="25"/>
    </row>
    <row r="149" spans="2:14" x14ac:dyDescent="0.25">
      <c r="B149" s="22">
        <f t="shared" si="21"/>
        <v>137</v>
      </c>
      <c r="C149" s="38">
        <f t="shared" si="22"/>
        <v>48122</v>
      </c>
      <c r="D149" s="13"/>
      <c r="E149" s="23">
        <f t="shared" si="17"/>
        <v>183894.21000000005</v>
      </c>
      <c r="F149" s="16">
        <f t="shared" si="18"/>
        <v>585.69000000000005</v>
      </c>
      <c r="G149" s="16">
        <f t="shared" si="20"/>
        <v>-235.69000000000005</v>
      </c>
      <c r="H149" s="16">
        <f>IF(J148&gt;$D$8,$D$8,(J148+Table3[[#This Row],[Interest]]))</f>
        <v>350</v>
      </c>
      <c r="I149" s="31"/>
      <c r="J149" s="18">
        <f t="shared" si="19"/>
        <v>184129.90000000005</v>
      </c>
      <c r="K149" s="19"/>
      <c r="L149" s="28"/>
      <c r="M149" s="25"/>
      <c r="N149" s="25"/>
    </row>
    <row r="150" spans="2:14" x14ac:dyDescent="0.25">
      <c r="B150" s="22">
        <f t="shared" si="21"/>
        <v>138</v>
      </c>
      <c r="C150" s="38">
        <f t="shared" si="22"/>
        <v>48153</v>
      </c>
      <c r="D150" s="13"/>
      <c r="E150" s="23">
        <f t="shared" si="17"/>
        <v>184129.90000000005</v>
      </c>
      <c r="F150" s="16">
        <f t="shared" si="18"/>
        <v>567.52</v>
      </c>
      <c r="G150" s="16">
        <f t="shared" si="20"/>
        <v>-217.51999999999998</v>
      </c>
      <c r="H150" s="16">
        <f>IF(J149&gt;$D$8,$D$8,(J149+Table3[[#This Row],[Interest]]))</f>
        <v>350</v>
      </c>
      <c r="I150" s="31"/>
      <c r="J150" s="18">
        <f t="shared" si="19"/>
        <v>184347.42000000004</v>
      </c>
      <c r="K150" s="19"/>
      <c r="L150" s="28"/>
      <c r="M150" s="25"/>
      <c r="N150" s="25"/>
    </row>
    <row r="151" spans="2:14" x14ac:dyDescent="0.25">
      <c r="B151" s="22">
        <f t="shared" si="21"/>
        <v>139</v>
      </c>
      <c r="C151" s="38">
        <f t="shared" si="22"/>
        <v>48183</v>
      </c>
      <c r="D151" s="13"/>
      <c r="E151" s="23">
        <f t="shared" si="17"/>
        <v>184347.42000000004</v>
      </c>
      <c r="F151" s="16">
        <f t="shared" si="18"/>
        <v>587.13</v>
      </c>
      <c r="G151" s="16">
        <f t="shared" si="20"/>
        <v>-237.13</v>
      </c>
      <c r="H151" s="16">
        <f>IF(J150&gt;$D$8,$D$8,(J150+Table3[[#This Row],[Interest]]))</f>
        <v>350</v>
      </c>
      <c r="I151" s="31"/>
      <c r="J151" s="18">
        <f t="shared" si="19"/>
        <v>184584.55000000005</v>
      </c>
      <c r="K151" s="19"/>
      <c r="L151" s="28"/>
      <c r="M151" s="25"/>
      <c r="N151" s="25"/>
    </row>
    <row r="152" spans="2:14" x14ac:dyDescent="0.25">
      <c r="B152" s="22">
        <f t="shared" si="21"/>
        <v>140</v>
      </c>
      <c r="C152" s="38">
        <f t="shared" si="22"/>
        <v>48214</v>
      </c>
      <c r="D152" s="13"/>
      <c r="E152" s="23">
        <f t="shared" si="17"/>
        <v>184584.55000000005</v>
      </c>
      <c r="F152" s="16">
        <f t="shared" si="18"/>
        <v>587.89</v>
      </c>
      <c r="G152" s="16">
        <f t="shared" si="20"/>
        <v>-237.89</v>
      </c>
      <c r="H152" s="16">
        <f>IF(J151&gt;$D$8,$D$8,(J151+Table3[[#This Row],[Interest]]))</f>
        <v>350</v>
      </c>
      <c r="I152" s="31"/>
      <c r="J152" s="18">
        <f t="shared" si="19"/>
        <v>184822.44000000006</v>
      </c>
      <c r="K152" s="19"/>
      <c r="L152" s="28"/>
      <c r="M152" s="25"/>
      <c r="N152" s="25"/>
    </row>
    <row r="153" spans="2:14" x14ac:dyDescent="0.25">
      <c r="B153" s="22">
        <f t="shared" si="21"/>
        <v>141</v>
      </c>
      <c r="C153" s="38">
        <f t="shared" si="22"/>
        <v>48245</v>
      </c>
      <c r="D153" s="13"/>
      <c r="E153" s="23">
        <f t="shared" si="17"/>
        <v>184822.44000000006</v>
      </c>
      <c r="F153" s="16">
        <f t="shared" si="18"/>
        <v>550.66999999999996</v>
      </c>
      <c r="G153" s="16">
        <f t="shared" si="20"/>
        <v>-200.66999999999996</v>
      </c>
      <c r="H153" s="16">
        <f>IF(J152&gt;$D$8,$D$8,(J152+Table3[[#This Row],[Interest]]))</f>
        <v>350</v>
      </c>
      <c r="I153" s="31"/>
      <c r="J153" s="18">
        <f t="shared" si="19"/>
        <v>185023.11000000007</v>
      </c>
      <c r="K153" s="19"/>
      <c r="L153" s="28"/>
      <c r="M153" s="25"/>
      <c r="N153" s="25"/>
    </row>
    <row r="154" spans="2:14" x14ac:dyDescent="0.25">
      <c r="B154" s="22">
        <f t="shared" si="21"/>
        <v>142</v>
      </c>
      <c r="C154" s="38">
        <f t="shared" si="22"/>
        <v>48274</v>
      </c>
      <c r="D154" s="13"/>
      <c r="E154" s="23">
        <f t="shared" si="17"/>
        <v>185023.11000000007</v>
      </c>
      <c r="F154" s="16">
        <f t="shared" si="18"/>
        <v>589.29</v>
      </c>
      <c r="G154" s="16">
        <f t="shared" si="20"/>
        <v>-239.28999999999996</v>
      </c>
      <c r="H154" s="16">
        <f>IF(J153&gt;$D$8,$D$8,(J153+Table3[[#This Row],[Interest]]))</f>
        <v>350</v>
      </c>
      <c r="I154" s="31"/>
      <c r="J154" s="18">
        <f t="shared" si="19"/>
        <v>185262.40000000008</v>
      </c>
      <c r="K154" s="19"/>
      <c r="L154" s="28"/>
      <c r="M154" s="25"/>
      <c r="N154" s="25"/>
    </row>
    <row r="155" spans="2:14" x14ac:dyDescent="0.25">
      <c r="B155" s="22">
        <f t="shared" si="21"/>
        <v>143</v>
      </c>
      <c r="C155" s="38">
        <f t="shared" si="22"/>
        <v>48305</v>
      </c>
      <c r="D155" s="13"/>
      <c r="E155" s="23">
        <f t="shared" si="17"/>
        <v>185262.40000000008</v>
      </c>
      <c r="F155" s="16">
        <f t="shared" si="18"/>
        <v>571.01</v>
      </c>
      <c r="G155" s="16">
        <f t="shared" si="20"/>
        <v>-221.01</v>
      </c>
      <c r="H155" s="16">
        <f>IF(J154&gt;$D$8,$D$8,(J154+Table3[[#This Row],[Interest]]))</f>
        <v>350</v>
      </c>
      <c r="I155" s="31"/>
      <c r="J155" s="18">
        <f t="shared" si="19"/>
        <v>185483.41000000009</v>
      </c>
      <c r="K155" s="19"/>
      <c r="L155" s="28"/>
      <c r="M155" s="25"/>
      <c r="N155" s="25"/>
    </row>
    <row r="156" spans="2:14" x14ac:dyDescent="0.25">
      <c r="B156" s="22">
        <f t="shared" si="21"/>
        <v>144</v>
      </c>
      <c r="C156" s="38">
        <f t="shared" si="22"/>
        <v>48335</v>
      </c>
      <c r="D156" s="13"/>
      <c r="E156" s="23">
        <f t="shared" si="17"/>
        <v>185483.41000000009</v>
      </c>
      <c r="F156" s="16">
        <f t="shared" si="18"/>
        <v>590.75</v>
      </c>
      <c r="G156" s="16">
        <f t="shared" si="20"/>
        <v>-240.75</v>
      </c>
      <c r="H156" s="16">
        <f>IF(J155&gt;$D$8,$D$8,(J155+Table3[[#This Row],[Interest]]))</f>
        <v>350</v>
      </c>
      <c r="I156" s="31"/>
      <c r="J156" s="18">
        <f t="shared" si="19"/>
        <v>185724.16000000009</v>
      </c>
      <c r="K156" s="19"/>
      <c r="L156" s="28"/>
      <c r="M156" s="25"/>
      <c r="N156" s="25"/>
    </row>
    <row r="157" spans="2:14" x14ac:dyDescent="0.25">
      <c r="B157" s="22">
        <f t="shared" si="21"/>
        <v>145</v>
      </c>
      <c r="C157" s="38">
        <f t="shared" si="22"/>
        <v>48366</v>
      </c>
      <c r="D157" s="13"/>
      <c r="E157" s="23">
        <f t="shared" si="17"/>
        <v>185724.16000000009</v>
      </c>
      <c r="F157" s="16">
        <f t="shared" si="18"/>
        <v>572.44000000000005</v>
      </c>
      <c r="G157" s="16">
        <f t="shared" si="20"/>
        <v>-222.44000000000005</v>
      </c>
      <c r="H157" s="16">
        <f>IF(J156&gt;$D$8,$D$8,(J156+Table3[[#This Row],[Interest]]))</f>
        <v>350</v>
      </c>
      <c r="I157" s="31"/>
      <c r="J157" s="18">
        <f t="shared" si="19"/>
        <v>185946.60000000009</v>
      </c>
      <c r="K157" s="19"/>
      <c r="L157" s="28"/>
      <c r="M157" s="25"/>
      <c r="N157" s="25"/>
    </row>
    <row r="158" spans="2:14" x14ac:dyDescent="0.25">
      <c r="B158" s="22">
        <f t="shared" si="21"/>
        <v>146</v>
      </c>
      <c r="C158" s="38">
        <f t="shared" si="22"/>
        <v>48396</v>
      </c>
      <c r="D158" s="13"/>
      <c r="E158" s="23">
        <f t="shared" si="17"/>
        <v>185946.60000000009</v>
      </c>
      <c r="F158" s="16">
        <f t="shared" si="18"/>
        <v>592.23</v>
      </c>
      <c r="G158" s="16">
        <f t="shared" si="20"/>
        <v>-242.23000000000002</v>
      </c>
      <c r="H158" s="16">
        <f>IF(J157&gt;$D$8,$D$8,(J157+Table3[[#This Row],[Interest]]))</f>
        <v>350</v>
      </c>
      <c r="I158" s="31"/>
      <c r="J158" s="18">
        <f t="shared" si="19"/>
        <v>186188.8300000001</v>
      </c>
      <c r="K158" s="19"/>
      <c r="L158" s="28"/>
      <c r="M158" s="25"/>
      <c r="N158" s="25"/>
    </row>
    <row r="159" spans="2:14" x14ac:dyDescent="0.25">
      <c r="B159" s="22">
        <f t="shared" si="21"/>
        <v>147</v>
      </c>
      <c r="C159" s="38">
        <f t="shared" si="22"/>
        <v>48427</v>
      </c>
      <c r="D159" s="13"/>
      <c r="E159" s="23">
        <f t="shared" si="17"/>
        <v>186188.8300000001</v>
      </c>
      <c r="F159" s="16">
        <f t="shared" si="18"/>
        <v>593</v>
      </c>
      <c r="G159" s="16">
        <f t="shared" si="20"/>
        <v>-243</v>
      </c>
      <c r="H159" s="16">
        <f>IF(J158&gt;$D$8,$D$8,(J158+Table3[[#This Row],[Interest]]))</f>
        <v>350</v>
      </c>
      <c r="I159" s="31"/>
      <c r="J159" s="18">
        <f t="shared" si="19"/>
        <v>186431.8300000001</v>
      </c>
      <c r="K159" s="19"/>
      <c r="L159" s="28"/>
      <c r="M159" s="25"/>
      <c r="N159" s="25"/>
    </row>
    <row r="160" spans="2:14" x14ac:dyDescent="0.25">
      <c r="B160" s="22">
        <f t="shared" si="21"/>
        <v>148</v>
      </c>
      <c r="C160" s="38">
        <f t="shared" si="22"/>
        <v>48458</v>
      </c>
      <c r="D160" s="13"/>
      <c r="E160" s="23">
        <f t="shared" si="17"/>
        <v>186431.8300000001</v>
      </c>
      <c r="F160" s="16">
        <f t="shared" si="18"/>
        <v>574.62</v>
      </c>
      <c r="G160" s="16">
        <f t="shared" si="20"/>
        <v>-224.62</v>
      </c>
      <c r="H160" s="16">
        <f>IF(J159&gt;$D$8,$D$8,(J159+Table3[[#This Row],[Interest]]))</f>
        <v>350</v>
      </c>
      <c r="I160" s="31"/>
      <c r="J160" s="18">
        <f t="shared" si="19"/>
        <v>186656.4500000001</v>
      </c>
      <c r="K160" s="19"/>
      <c r="L160" s="28"/>
      <c r="M160" s="25"/>
      <c r="N160" s="25"/>
    </row>
    <row r="161" spans="2:14" x14ac:dyDescent="0.25">
      <c r="B161" s="22">
        <f t="shared" si="21"/>
        <v>149</v>
      </c>
      <c r="C161" s="38">
        <f t="shared" si="22"/>
        <v>48488</v>
      </c>
      <c r="D161" s="13"/>
      <c r="E161" s="23">
        <f t="shared" si="17"/>
        <v>186656.4500000001</v>
      </c>
      <c r="F161" s="16">
        <f t="shared" si="18"/>
        <v>594.49</v>
      </c>
      <c r="G161" s="16">
        <f t="shared" si="20"/>
        <v>-244.49</v>
      </c>
      <c r="H161" s="16">
        <f>IF(J160&gt;$D$8,$D$8,(J160+Table3[[#This Row],[Interest]]))</f>
        <v>350</v>
      </c>
      <c r="I161" s="31"/>
      <c r="J161" s="18">
        <f t="shared" si="19"/>
        <v>186900.94000000009</v>
      </c>
      <c r="K161" s="19"/>
      <c r="L161" s="28"/>
      <c r="M161" s="25"/>
      <c r="N161" s="25"/>
    </row>
    <row r="162" spans="2:14" x14ac:dyDescent="0.25">
      <c r="B162" s="22">
        <f t="shared" si="21"/>
        <v>150</v>
      </c>
      <c r="C162" s="38">
        <f t="shared" si="22"/>
        <v>48519</v>
      </c>
      <c r="D162" s="13"/>
      <c r="E162" s="23">
        <f t="shared" si="17"/>
        <v>186900.94000000009</v>
      </c>
      <c r="F162" s="16">
        <f t="shared" si="18"/>
        <v>576.05999999999995</v>
      </c>
      <c r="G162" s="16">
        <f t="shared" si="20"/>
        <v>-226.05999999999995</v>
      </c>
      <c r="H162" s="16">
        <f>IF(J161&gt;$D$8,$D$8,(J161+Table3[[#This Row],[Interest]]))</f>
        <v>350</v>
      </c>
      <c r="I162" s="31"/>
      <c r="J162" s="18">
        <f t="shared" si="19"/>
        <v>187127.00000000009</v>
      </c>
      <c r="K162" s="19"/>
      <c r="L162" s="28"/>
      <c r="M162" s="25"/>
      <c r="N162" s="25"/>
    </row>
    <row r="163" spans="2:14" x14ac:dyDescent="0.25">
      <c r="B163" s="22">
        <f t="shared" si="21"/>
        <v>151</v>
      </c>
      <c r="C163" s="38">
        <f t="shared" si="22"/>
        <v>48549</v>
      </c>
      <c r="D163" s="13"/>
      <c r="E163" s="23">
        <f t="shared" si="17"/>
        <v>187127.00000000009</v>
      </c>
      <c r="F163" s="16">
        <f t="shared" si="18"/>
        <v>595.99</v>
      </c>
      <c r="G163" s="16">
        <f t="shared" si="20"/>
        <v>-245.99</v>
      </c>
      <c r="H163" s="16">
        <f>IF(J162&gt;$D$8,$D$8,(J162+Table3[[#This Row],[Interest]]))</f>
        <v>350</v>
      </c>
      <c r="I163" s="31"/>
      <c r="J163" s="18">
        <f t="shared" si="19"/>
        <v>187372.99000000008</v>
      </c>
      <c r="K163" s="19"/>
      <c r="L163" s="28"/>
      <c r="M163" s="25"/>
      <c r="N163" s="25"/>
    </row>
    <row r="164" spans="2:14" x14ac:dyDescent="0.25">
      <c r="B164" s="22">
        <f t="shared" si="21"/>
        <v>152</v>
      </c>
      <c r="C164" s="38">
        <f t="shared" si="22"/>
        <v>48580</v>
      </c>
      <c r="D164" s="13"/>
      <c r="E164" s="23">
        <f t="shared" si="17"/>
        <v>187372.99000000008</v>
      </c>
      <c r="F164" s="16">
        <f t="shared" si="18"/>
        <v>596.77</v>
      </c>
      <c r="G164" s="16">
        <f t="shared" si="20"/>
        <v>-246.76999999999998</v>
      </c>
      <c r="H164" s="16">
        <f>IF(J163&gt;$D$8,$D$8,(J163+Table3[[#This Row],[Interest]]))</f>
        <v>350</v>
      </c>
      <c r="I164" s="31"/>
      <c r="J164" s="18">
        <f t="shared" si="19"/>
        <v>187619.76000000007</v>
      </c>
      <c r="K164" s="19"/>
      <c r="L164" s="28"/>
      <c r="M164" s="25"/>
      <c r="N164" s="25"/>
    </row>
    <row r="165" spans="2:14" x14ac:dyDescent="0.25">
      <c r="B165" s="22">
        <f t="shared" si="21"/>
        <v>153</v>
      </c>
      <c r="C165" s="38">
        <f t="shared" si="22"/>
        <v>48611</v>
      </c>
      <c r="D165" s="13"/>
      <c r="E165" s="23">
        <f t="shared" si="17"/>
        <v>187619.76000000007</v>
      </c>
      <c r="F165" s="16">
        <f t="shared" si="18"/>
        <v>539.73</v>
      </c>
      <c r="G165" s="16">
        <f t="shared" si="20"/>
        <v>-189.73000000000002</v>
      </c>
      <c r="H165" s="16">
        <f>IF(J164&gt;$D$8,$D$8,(J164+Table3[[#This Row],[Interest]]))</f>
        <v>350</v>
      </c>
      <c r="I165" s="31"/>
      <c r="J165" s="18">
        <f t="shared" si="19"/>
        <v>187809.49000000008</v>
      </c>
      <c r="K165" s="19"/>
      <c r="L165" s="28"/>
      <c r="M165" s="25"/>
      <c r="N165" s="25"/>
    </row>
    <row r="166" spans="2:14" x14ac:dyDescent="0.25">
      <c r="B166" s="22">
        <f t="shared" si="21"/>
        <v>154</v>
      </c>
      <c r="C166" s="38">
        <f t="shared" si="22"/>
        <v>48639</v>
      </c>
      <c r="D166" s="13"/>
      <c r="E166" s="23">
        <f t="shared" si="17"/>
        <v>187809.49000000008</v>
      </c>
      <c r="F166" s="16">
        <f t="shared" si="18"/>
        <v>598.16</v>
      </c>
      <c r="G166" s="16">
        <f t="shared" si="20"/>
        <v>-248.15999999999997</v>
      </c>
      <c r="H166" s="16">
        <f>IF(J165&gt;$D$8,$D$8,(J165+Table3[[#This Row],[Interest]]))</f>
        <v>350</v>
      </c>
      <c r="I166" s="31"/>
      <c r="J166" s="18">
        <f t="shared" si="19"/>
        <v>188057.65000000008</v>
      </c>
      <c r="K166" s="19"/>
      <c r="L166" s="28"/>
      <c r="M166" s="25"/>
      <c r="N166" s="25"/>
    </row>
    <row r="167" spans="2:14" x14ac:dyDescent="0.25">
      <c r="B167" s="22">
        <f t="shared" si="21"/>
        <v>155</v>
      </c>
      <c r="C167" s="38">
        <f t="shared" si="22"/>
        <v>48670</v>
      </c>
      <c r="D167" s="13"/>
      <c r="E167" s="23">
        <f t="shared" si="17"/>
        <v>188057.65000000008</v>
      </c>
      <c r="F167" s="16">
        <f t="shared" si="18"/>
        <v>579.63</v>
      </c>
      <c r="G167" s="16">
        <f t="shared" si="20"/>
        <v>-229.63</v>
      </c>
      <c r="H167" s="16">
        <f>IF(J166&gt;$D$8,$D$8,(J166+Table3[[#This Row],[Interest]]))</f>
        <v>350</v>
      </c>
      <c r="I167" s="31"/>
      <c r="J167" s="18">
        <f t="shared" si="19"/>
        <v>188287.28000000009</v>
      </c>
      <c r="K167" s="19"/>
      <c r="L167" s="28"/>
      <c r="M167" s="25"/>
      <c r="N167" s="25"/>
    </row>
    <row r="168" spans="2:14" x14ac:dyDescent="0.25">
      <c r="B168" s="22">
        <f t="shared" si="21"/>
        <v>156</v>
      </c>
      <c r="C168" s="38">
        <f t="shared" si="22"/>
        <v>48700</v>
      </c>
      <c r="D168" s="13"/>
      <c r="E168" s="23">
        <f t="shared" si="17"/>
        <v>188287.28000000009</v>
      </c>
      <c r="F168" s="16">
        <f t="shared" si="18"/>
        <v>599.67999999999995</v>
      </c>
      <c r="G168" s="16">
        <f t="shared" si="20"/>
        <v>-249.67999999999995</v>
      </c>
      <c r="H168" s="16">
        <f>IF(J167&gt;$D$8,$D$8,(J167+Table3[[#This Row],[Interest]]))</f>
        <v>350</v>
      </c>
      <c r="I168" s="31"/>
      <c r="J168" s="18">
        <f t="shared" si="19"/>
        <v>188536.96000000008</v>
      </c>
      <c r="K168" s="19"/>
      <c r="L168" s="28"/>
      <c r="M168" s="25"/>
      <c r="N168" s="25"/>
    </row>
    <row r="169" spans="2:14" x14ac:dyDescent="0.25">
      <c r="B169" s="22">
        <f t="shared" si="21"/>
        <v>157</v>
      </c>
      <c r="C169" s="38">
        <f t="shared" si="22"/>
        <v>48731</v>
      </c>
      <c r="D169" s="13"/>
      <c r="E169" s="23">
        <f t="shared" si="17"/>
        <v>188536.96000000008</v>
      </c>
      <c r="F169" s="16">
        <f t="shared" si="18"/>
        <v>581.11</v>
      </c>
      <c r="G169" s="16">
        <f t="shared" si="20"/>
        <v>-231.11</v>
      </c>
      <c r="H169" s="16">
        <f>IF(J168&gt;$D$8,$D$8,(J168+Table3[[#This Row],[Interest]]))</f>
        <v>350</v>
      </c>
      <c r="I169" s="31"/>
      <c r="J169" s="18">
        <f t="shared" si="19"/>
        <v>188768.07000000007</v>
      </c>
      <c r="K169" s="19"/>
      <c r="L169" s="28"/>
      <c r="M169" s="25"/>
      <c r="N169" s="25"/>
    </row>
    <row r="170" spans="2:14" x14ac:dyDescent="0.25">
      <c r="B170" s="22">
        <f t="shared" si="21"/>
        <v>158</v>
      </c>
      <c r="C170" s="38">
        <f t="shared" si="22"/>
        <v>48761</v>
      </c>
      <c r="D170" s="13"/>
      <c r="E170" s="23">
        <f t="shared" si="17"/>
        <v>188768.07000000007</v>
      </c>
      <c r="F170" s="16">
        <f t="shared" si="18"/>
        <v>601.21</v>
      </c>
      <c r="G170" s="16">
        <f t="shared" si="20"/>
        <v>-251.21000000000004</v>
      </c>
      <c r="H170" s="16">
        <f>IF(J169&gt;$D$8,$D$8,(J169+Table3[[#This Row],[Interest]]))</f>
        <v>350</v>
      </c>
      <c r="I170" s="31"/>
      <c r="J170" s="18">
        <f t="shared" si="19"/>
        <v>189019.28000000006</v>
      </c>
      <c r="K170" s="19"/>
      <c r="L170" s="28"/>
      <c r="M170" s="25"/>
      <c r="N170" s="25"/>
    </row>
    <row r="171" spans="2:14" x14ac:dyDescent="0.25">
      <c r="B171" s="22">
        <f t="shared" si="21"/>
        <v>159</v>
      </c>
      <c r="C171" s="38">
        <f t="shared" si="22"/>
        <v>48792</v>
      </c>
      <c r="D171" s="13"/>
      <c r="E171" s="23">
        <f t="shared" ref="E171:E234" si="23">J170+D171</f>
        <v>189019.28000000006</v>
      </c>
      <c r="F171" s="16">
        <f t="shared" si="18"/>
        <v>602.01</v>
      </c>
      <c r="G171" s="16">
        <f t="shared" si="20"/>
        <v>-252.01</v>
      </c>
      <c r="H171" s="16">
        <f>IF(J170&gt;$D$8,$D$8,(J170+Table3[[#This Row],[Interest]]))</f>
        <v>350</v>
      </c>
      <c r="I171" s="31"/>
      <c r="J171" s="18">
        <f t="shared" si="19"/>
        <v>189271.29000000007</v>
      </c>
      <c r="K171" s="19"/>
      <c r="L171" s="28"/>
      <c r="M171" s="25"/>
      <c r="N171" s="25"/>
    </row>
    <row r="172" spans="2:14" x14ac:dyDescent="0.25">
      <c r="B172" s="22">
        <f t="shared" si="21"/>
        <v>160</v>
      </c>
      <c r="C172" s="38">
        <f t="shared" si="22"/>
        <v>48823</v>
      </c>
      <c r="D172" s="13"/>
      <c r="E172" s="23">
        <f t="shared" si="23"/>
        <v>189271.29000000007</v>
      </c>
      <c r="F172" s="16">
        <f t="shared" si="18"/>
        <v>583.37</v>
      </c>
      <c r="G172" s="16">
        <f t="shared" si="20"/>
        <v>-233.37</v>
      </c>
      <c r="H172" s="16">
        <f>IF(J171&gt;$D$8,$D$8,(J171+Table3[[#This Row],[Interest]]))</f>
        <v>350</v>
      </c>
      <c r="I172" s="31"/>
      <c r="J172" s="18">
        <f t="shared" si="19"/>
        <v>189504.66000000006</v>
      </c>
      <c r="K172" s="19"/>
      <c r="L172" s="28"/>
      <c r="M172" s="25"/>
      <c r="N172" s="25"/>
    </row>
    <row r="173" spans="2:14" x14ac:dyDescent="0.25">
      <c r="B173" s="22">
        <f t="shared" si="21"/>
        <v>161</v>
      </c>
      <c r="C173" s="38">
        <f t="shared" si="22"/>
        <v>48853</v>
      </c>
      <c r="D173" s="13"/>
      <c r="E173" s="23">
        <f t="shared" si="23"/>
        <v>189504.66000000006</v>
      </c>
      <c r="F173" s="16">
        <f t="shared" si="18"/>
        <v>603.55999999999995</v>
      </c>
      <c r="G173" s="16">
        <f t="shared" si="20"/>
        <v>-253.55999999999995</v>
      </c>
      <c r="H173" s="16">
        <f>IF(J172&gt;$D$8,$D$8,(J172+Table3[[#This Row],[Interest]]))</f>
        <v>350</v>
      </c>
      <c r="I173" s="31"/>
      <c r="J173" s="18">
        <f t="shared" si="19"/>
        <v>189758.22000000006</v>
      </c>
      <c r="K173" s="19"/>
      <c r="L173" s="28"/>
      <c r="M173" s="25"/>
      <c r="N173" s="25"/>
    </row>
    <row r="174" spans="2:14" x14ac:dyDescent="0.25">
      <c r="B174" s="22">
        <f t="shared" si="21"/>
        <v>162</v>
      </c>
      <c r="C174" s="38">
        <f t="shared" si="22"/>
        <v>48884</v>
      </c>
      <c r="D174" s="13"/>
      <c r="E174" s="23">
        <f t="shared" si="23"/>
        <v>189758.22000000006</v>
      </c>
      <c r="F174" s="16">
        <f t="shared" si="18"/>
        <v>584.87</v>
      </c>
      <c r="G174" s="16">
        <f t="shared" si="20"/>
        <v>-234.87</v>
      </c>
      <c r="H174" s="16">
        <f>IF(J173&gt;$D$8,$D$8,(J173+Table3[[#This Row],[Interest]]))</f>
        <v>350</v>
      </c>
      <c r="I174" s="31"/>
      <c r="J174" s="18">
        <f t="shared" si="19"/>
        <v>189993.09000000005</v>
      </c>
      <c r="K174" s="19"/>
      <c r="L174" s="28"/>
      <c r="M174" s="25"/>
      <c r="N174" s="25"/>
    </row>
    <row r="175" spans="2:14" x14ac:dyDescent="0.25">
      <c r="B175" s="22">
        <f t="shared" si="21"/>
        <v>163</v>
      </c>
      <c r="C175" s="38">
        <f t="shared" si="22"/>
        <v>48914</v>
      </c>
      <c r="D175" s="13"/>
      <c r="E175" s="23">
        <f t="shared" si="23"/>
        <v>189993.09000000005</v>
      </c>
      <c r="F175" s="16">
        <f t="shared" si="18"/>
        <v>605.11</v>
      </c>
      <c r="G175" s="16">
        <f t="shared" si="20"/>
        <v>-255.11</v>
      </c>
      <c r="H175" s="16">
        <f>IF(J174&gt;$D$8,$D$8,(J174+Table3[[#This Row],[Interest]]))</f>
        <v>350</v>
      </c>
      <c r="I175" s="31"/>
      <c r="J175" s="18">
        <f t="shared" si="19"/>
        <v>190248.20000000004</v>
      </c>
      <c r="K175" s="19"/>
      <c r="L175" s="28"/>
      <c r="M175" s="25"/>
      <c r="N175" s="25"/>
    </row>
    <row r="176" spans="2:14" x14ac:dyDescent="0.25">
      <c r="B176" s="22">
        <f t="shared" si="21"/>
        <v>164</v>
      </c>
      <c r="C176" s="38">
        <f t="shared" si="22"/>
        <v>48945</v>
      </c>
      <c r="D176" s="13"/>
      <c r="E176" s="23">
        <f t="shared" si="23"/>
        <v>190248.20000000004</v>
      </c>
      <c r="F176" s="16">
        <f t="shared" si="18"/>
        <v>605.92999999999995</v>
      </c>
      <c r="G176" s="16">
        <f t="shared" si="20"/>
        <v>-255.92999999999995</v>
      </c>
      <c r="H176" s="16">
        <f>IF(J175&gt;$D$8,$D$8,(J175+Table3[[#This Row],[Interest]]))</f>
        <v>350</v>
      </c>
      <c r="I176" s="31"/>
      <c r="J176" s="18">
        <f t="shared" si="19"/>
        <v>190504.13000000003</v>
      </c>
      <c r="K176" s="19"/>
      <c r="L176" s="28"/>
      <c r="M176" s="25"/>
      <c r="N176" s="25"/>
    </row>
    <row r="177" spans="2:14" x14ac:dyDescent="0.25">
      <c r="B177" s="22">
        <f t="shared" si="21"/>
        <v>165</v>
      </c>
      <c r="C177" s="38">
        <f t="shared" si="22"/>
        <v>48976</v>
      </c>
      <c r="D177" s="13"/>
      <c r="E177" s="23">
        <f t="shared" si="23"/>
        <v>190504.13000000003</v>
      </c>
      <c r="F177" s="16">
        <f t="shared" si="18"/>
        <v>548.03</v>
      </c>
      <c r="G177" s="16">
        <f t="shared" si="20"/>
        <v>-198.02999999999997</v>
      </c>
      <c r="H177" s="16">
        <f>IF(J176&gt;$D$8,$D$8,(J176+Table3[[#This Row],[Interest]]))</f>
        <v>350</v>
      </c>
      <c r="I177" s="31"/>
      <c r="J177" s="18">
        <f t="shared" si="19"/>
        <v>190702.16000000003</v>
      </c>
      <c r="K177" s="19"/>
      <c r="L177" s="28"/>
      <c r="M177" s="25"/>
      <c r="N177" s="25"/>
    </row>
    <row r="178" spans="2:14" x14ac:dyDescent="0.25">
      <c r="B178" s="22">
        <f t="shared" si="21"/>
        <v>166</v>
      </c>
      <c r="C178" s="38">
        <f t="shared" si="22"/>
        <v>49004</v>
      </c>
      <c r="D178" s="13"/>
      <c r="E178" s="23">
        <f t="shared" si="23"/>
        <v>190702.16000000003</v>
      </c>
      <c r="F178" s="16">
        <f t="shared" si="18"/>
        <v>607.37</v>
      </c>
      <c r="G178" s="16">
        <f t="shared" si="20"/>
        <v>-257.37</v>
      </c>
      <c r="H178" s="16">
        <f>IF(J177&gt;$D$8,$D$8,(J177+Table3[[#This Row],[Interest]]))</f>
        <v>350</v>
      </c>
      <c r="I178" s="31"/>
      <c r="J178" s="18">
        <f t="shared" si="19"/>
        <v>190959.53000000003</v>
      </c>
      <c r="K178" s="19"/>
      <c r="L178" s="28"/>
      <c r="M178" s="25"/>
      <c r="N178" s="25"/>
    </row>
    <row r="179" spans="2:14" x14ac:dyDescent="0.25">
      <c r="B179" s="22">
        <f t="shared" si="21"/>
        <v>167</v>
      </c>
      <c r="C179" s="38">
        <f t="shared" si="22"/>
        <v>49035</v>
      </c>
      <c r="D179" s="13"/>
      <c r="E179" s="23">
        <f t="shared" si="23"/>
        <v>190959.53000000003</v>
      </c>
      <c r="F179" s="16">
        <f t="shared" si="18"/>
        <v>588.57000000000005</v>
      </c>
      <c r="G179" s="16">
        <f t="shared" si="20"/>
        <v>-238.57000000000005</v>
      </c>
      <c r="H179" s="16">
        <f>IF(J178&gt;$D$8,$D$8,(J178+Table3[[#This Row],[Interest]]))</f>
        <v>350</v>
      </c>
      <c r="I179" s="31"/>
      <c r="J179" s="18">
        <f t="shared" si="19"/>
        <v>191198.10000000003</v>
      </c>
      <c r="K179" s="19"/>
      <c r="L179" s="28"/>
      <c r="M179" s="25"/>
      <c r="N179" s="25"/>
    </row>
    <row r="180" spans="2:14" x14ac:dyDescent="0.25">
      <c r="B180" s="22">
        <f t="shared" si="21"/>
        <v>168</v>
      </c>
      <c r="C180" s="38">
        <f t="shared" si="22"/>
        <v>49065</v>
      </c>
      <c r="D180" s="13"/>
      <c r="E180" s="23">
        <f t="shared" si="23"/>
        <v>191198.10000000003</v>
      </c>
      <c r="F180" s="16">
        <f t="shared" si="18"/>
        <v>608.95000000000005</v>
      </c>
      <c r="G180" s="16">
        <f t="shared" si="20"/>
        <v>-258.95000000000005</v>
      </c>
      <c r="H180" s="16">
        <f>IF(J179&gt;$D$8,$D$8,(J179+Table3[[#This Row],[Interest]]))</f>
        <v>350</v>
      </c>
      <c r="I180" s="31"/>
      <c r="J180" s="18">
        <f t="shared" si="19"/>
        <v>191457.05000000005</v>
      </c>
      <c r="K180" s="19"/>
      <c r="L180" s="28"/>
      <c r="M180" s="25"/>
      <c r="N180" s="25"/>
    </row>
    <row r="181" spans="2:14" x14ac:dyDescent="0.25">
      <c r="B181" s="22">
        <f t="shared" si="21"/>
        <v>169</v>
      </c>
      <c r="C181" s="38">
        <f t="shared" si="22"/>
        <v>49096</v>
      </c>
      <c r="D181" s="13"/>
      <c r="E181" s="23">
        <f t="shared" si="23"/>
        <v>191457.05000000005</v>
      </c>
      <c r="F181" s="16">
        <f t="shared" si="18"/>
        <v>590.11</v>
      </c>
      <c r="G181" s="16">
        <f t="shared" si="20"/>
        <v>-240.11</v>
      </c>
      <c r="H181" s="16">
        <f>IF(J180&gt;$D$8,$D$8,(J180+Table3[[#This Row],[Interest]]))</f>
        <v>350</v>
      </c>
      <c r="I181" s="31"/>
      <c r="J181" s="18">
        <f t="shared" si="19"/>
        <v>191697.16000000003</v>
      </c>
      <c r="K181" s="19"/>
      <c r="L181" s="28"/>
      <c r="M181" s="25"/>
      <c r="N181" s="25"/>
    </row>
    <row r="182" spans="2:14" x14ac:dyDescent="0.25">
      <c r="B182" s="22">
        <f t="shared" si="21"/>
        <v>170</v>
      </c>
      <c r="C182" s="38">
        <f t="shared" si="22"/>
        <v>49126</v>
      </c>
      <c r="D182" s="13"/>
      <c r="E182" s="23">
        <f t="shared" si="23"/>
        <v>191697.16000000003</v>
      </c>
      <c r="F182" s="16">
        <f t="shared" si="18"/>
        <v>610.54</v>
      </c>
      <c r="G182" s="16">
        <f t="shared" si="20"/>
        <v>-260.53999999999996</v>
      </c>
      <c r="H182" s="16">
        <f>IF(J181&gt;$D$8,$D$8,(J181+Table3[[#This Row],[Interest]]))</f>
        <v>350</v>
      </c>
      <c r="I182" s="31"/>
      <c r="J182" s="18">
        <f t="shared" si="19"/>
        <v>191957.70000000004</v>
      </c>
      <c r="K182" s="19"/>
      <c r="L182" s="28"/>
      <c r="M182" s="25"/>
      <c r="N182" s="25"/>
    </row>
    <row r="183" spans="2:14" x14ac:dyDescent="0.25">
      <c r="B183" s="22">
        <f t="shared" si="21"/>
        <v>171</v>
      </c>
      <c r="C183" s="38">
        <f t="shared" si="22"/>
        <v>49157</v>
      </c>
      <c r="D183" s="13"/>
      <c r="E183" s="23">
        <f t="shared" si="23"/>
        <v>191957.70000000004</v>
      </c>
      <c r="F183" s="16">
        <f t="shared" si="18"/>
        <v>611.37</v>
      </c>
      <c r="G183" s="16">
        <f t="shared" si="20"/>
        <v>-261.37</v>
      </c>
      <c r="H183" s="16">
        <f>IF(J182&gt;$D$8,$D$8,(J182+Table3[[#This Row],[Interest]]))</f>
        <v>350</v>
      </c>
      <c r="I183" s="31"/>
      <c r="J183" s="18">
        <f t="shared" si="19"/>
        <v>192219.07000000004</v>
      </c>
      <c r="K183" s="19"/>
      <c r="L183" s="28"/>
      <c r="M183" s="25"/>
      <c r="N183" s="25"/>
    </row>
    <row r="184" spans="2:14" x14ac:dyDescent="0.25">
      <c r="B184" s="22">
        <f t="shared" si="21"/>
        <v>172</v>
      </c>
      <c r="C184" s="38">
        <f t="shared" si="22"/>
        <v>49188</v>
      </c>
      <c r="D184" s="13"/>
      <c r="E184" s="23">
        <f t="shared" si="23"/>
        <v>192219.07000000004</v>
      </c>
      <c r="F184" s="16">
        <f t="shared" si="18"/>
        <v>592.46</v>
      </c>
      <c r="G184" s="16">
        <f t="shared" si="20"/>
        <v>-242.46000000000004</v>
      </c>
      <c r="H184" s="16">
        <f>IF(J183&gt;$D$8,$D$8,(J183+Table3[[#This Row],[Interest]]))</f>
        <v>350</v>
      </c>
      <c r="I184" s="31"/>
      <c r="J184" s="18">
        <f t="shared" si="19"/>
        <v>192461.53000000003</v>
      </c>
      <c r="K184" s="19"/>
      <c r="L184" s="28"/>
      <c r="M184" s="25"/>
      <c r="N184" s="25"/>
    </row>
    <row r="185" spans="2:14" x14ac:dyDescent="0.25">
      <c r="B185" s="22">
        <f t="shared" si="21"/>
        <v>173</v>
      </c>
      <c r="C185" s="38">
        <f t="shared" si="22"/>
        <v>49218</v>
      </c>
      <c r="D185" s="13"/>
      <c r="E185" s="23">
        <f t="shared" si="23"/>
        <v>192461.53000000003</v>
      </c>
      <c r="F185" s="16">
        <f t="shared" si="18"/>
        <v>612.98</v>
      </c>
      <c r="G185" s="16">
        <f t="shared" si="20"/>
        <v>-262.98</v>
      </c>
      <c r="H185" s="16">
        <f>IF(J184&gt;$D$8,$D$8,(J184+Table3[[#This Row],[Interest]]))</f>
        <v>350</v>
      </c>
      <c r="I185" s="31"/>
      <c r="J185" s="18">
        <f t="shared" si="19"/>
        <v>192724.51000000004</v>
      </c>
      <c r="K185" s="19"/>
      <c r="L185" s="28"/>
      <c r="M185" s="25"/>
      <c r="N185" s="25"/>
    </row>
    <row r="186" spans="2:14" x14ac:dyDescent="0.25">
      <c r="B186" s="22">
        <f t="shared" si="21"/>
        <v>174</v>
      </c>
      <c r="C186" s="38">
        <f t="shared" si="22"/>
        <v>49249</v>
      </c>
      <c r="D186" s="13"/>
      <c r="E186" s="23">
        <f t="shared" si="23"/>
        <v>192724.51000000004</v>
      </c>
      <c r="F186" s="16">
        <f t="shared" si="18"/>
        <v>594.01</v>
      </c>
      <c r="G186" s="16">
        <f t="shared" si="20"/>
        <v>-244.01</v>
      </c>
      <c r="H186" s="16">
        <f>IF(J185&gt;$D$8,$D$8,(J185+Table3[[#This Row],[Interest]]))</f>
        <v>350</v>
      </c>
      <c r="I186" s="31"/>
      <c r="J186" s="18">
        <f t="shared" si="19"/>
        <v>192968.52000000005</v>
      </c>
      <c r="K186" s="19"/>
      <c r="L186" s="28"/>
      <c r="M186" s="25"/>
      <c r="N186" s="25"/>
    </row>
    <row r="187" spans="2:14" x14ac:dyDescent="0.25">
      <c r="B187" s="22">
        <f t="shared" si="21"/>
        <v>175</v>
      </c>
      <c r="C187" s="38">
        <f t="shared" si="22"/>
        <v>49279</v>
      </c>
      <c r="D187" s="13"/>
      <c r="E187" s="23">
        <f t="shared" si="23"/>
        <v>192968.52000000005</v>
      </c>
      <c r="F187" s="16">
        <f t="shared" si="18"/>
        <v>614.59</v>
      </c>
      <c r="G187" s="16">
        <f t="shared" si="20"/>
        <v>-264.59000000000003</v>
      </c>
      <c r="H187" s="16">
        <f>IF(J186&gt;$D$8,$D$8,(J186+Table3[[#This Row],[Interest]]))</f>
        <v>350</v>
      </c>
      <c r="I187" s="31"/>
      <c r="J187" s="18">
        <f t="shared" si="19"/>
        <v>193233.11000000004</v>
      </c>
      <c r="K187" s="19"/>
      <c r="L187" s="28"/>
      <c r="M187" s="25"/>
      <c r="N187" s="25"/>
    </row>
    <row r="188" spans="2:14" x14ac:dyDescent="0.25">
      <c r="B188" s="22">
        <f t="shared" si="21"/>
        <v>176</v>
      </c>
      <c r="C188" s="38">
        <f t="shared" si="22"/>
        <v>49310</v>
      </c>
      <c r="D188" s="13"/>
      <c r="E188" s="23">
        <f t="shared" si="23"/>
        <v>193233.11000000004</v>
      </c>
      <c r="F188" s="16">
        <f t="shared" si="18"/>
        <v>615.42999999999995</v>
      </c>
      <c r="G188" s="16">
        <f t="shared" si="20"/>
        <v>-265.42999999999995</v>
      </c>
      <c r="H188" s="16">
        <f>IF(J187&gt;$D$8,$D$8,(J187+Table3[[#This Row],[Interest]]))</f>
        <v>350</v>
      </c>
      <c r="I188" s="31"/>
      <c r="J188" s="18">
        <f t="shared" si="19"/>
        <v>193498.54000000004</v>
      </c>
      <c r="K188" s="19"/>
      <c r="L188" s="28"/>
      <c r="M188" s="25"/>
      <c r="N188" s="25"/>
    </row>
    <row r="189" spans="2:14" x14ac:dyDescent="0.25">
      <c r="B189" s="22">
        <f t="shared" si="21"/>
        <v>177</v>
      </c>
      <c r="C189" s="38">
        <f t="shared" si="22"/>
        <v>49341</v>
      </c>
      <c r="D189" s="13"/>
      <c r="E189" s="23">
        <f t="shared" si="23"/>
        <v>193498.54000000004</v>
      </c>
      <c r="F189" s="16">
        <f t="shared" si="18"/>
        <v>556.64</v>
      </c>
      <c r="G189" s="16">
        <f t="shared" si="20"/>
        <v>-206.64</v>
      </c>
      <c r="H189" s="16">
        <f>IF(J188&gt;$D$8,$D$8,(J188+Table3[[#This Row],[Interest]]))</f>
        <v>350</v>
      </c>
      <c r="I189" s="31"/>
      <c r="J189" s="18">
        <f t="shared" si="19"/>
        <v>193705.18000000005</v>
      </c>
      <c r="K189" s="19"/>
      <c r="L189" s="28"/>
      <c r="M189" s="25"/>
      <c r="N189" s="25"/>
    </row>
    <row r="190" spans="2:14" x14ac:dyDescent="0.25">
      <c r="B190" s="22">
        <f t="shared" si="21"/>
        <v>178</v>
      </c>
      <c r="C190" s="38">
        <f t="shared" si="22"/>
        <v>49369</v>
      </c>
      <c r="D190" s="13"/>
      <c r="E190" s="23">
        <f t="shared" si="23"/>
        <v>193705.18000000005</v>
      </c>
      <c r="F190" s="16">
        <f t="shared" si="18"/>
        <v>616.94000000000005</v>
      </c>
      <c r="G190" s="16">
        <f t="shared" si="20"/>
        <v>-266.94000000000005</v>
      </c>
      <c r="H190" s="16">
        <f>IF(J189&gt;$D$8,$D$8,(J189+Table3[[#This Row],[Interest]]))</f>
        <v>350</v>
      </c>
      <c r="I190" s="31"/>
      <c r="J190" s="18">
        <f t="shared" si="19"/>
        <v>193972.12000000005</v>
      </c>
      <c r="K190" s="19"/>
      <c r="L190" s="28"/>
      <c r="M190" s="25"/>
      <c r="N190" s="25"/>
    </row>
    <row r="191" spans="2:14" x14ac:dyDescent="0.25">
      <c r="B191" s="22">
        <f t="shared" si="21"/>
        <v>179</v>
      </c>
      <c r="C191" s="38">
        <f t="shared" si="22"/>
        <v>49400</v>
      </c>
      <c r="D191" s="13"/>
      <c r="E191" s="23">
        <f t="shared" si="23"/>
        <v>193972.12000000005</v>
      </c>
      <c r="F191" s="16">
        <f t="shared" si="18"/>
        <v>597.86</v>
      </c>
      <c r="G191" s="16">
        <f t="shared" si="20"/>
        <v>-247.86</v>
      </c>
      <c r="H191" s="16">
        <f>IF(J190&gt;$D$8,$D$8,(J190+Table3[[#This Row],[Interest]]))</f>
        <v>350</v>
      </c>
      <c r="I191" s="31"/>
      <c r="J191" s="18">
        <f t="shared" si="19"/>
        <v>194219.98000000004</v>
      </c>
      <c r="K191" s="19"/>
      <c r="L191" s="28"/>
      <c r="M191" s="25"/>
      <c r="N191" s="25"/>
    </row>
    <row r="192" spans="2:14" x14ac:dyDescent="0.25">
      <c r="B192" s="22">
        <f t="shared" si="21"/>
        <v>180</v>
      </c>
      <c r="C192" s="38">
        <f t="shared" si="22"/>
        <v>49430</v>
      </c>
      <c r="D192" s="13"/>
      <c r="E192" s="23">
        <f t="shared" si="23"/>
        <v>194219.98000000004</v>
      </c>
      <c r="F192" s="16">
        <f t="shared" si="18"/>
        <v>618.58000000000004</v>
      </c>
      <c r="G192" s="16">
        <f t="shared" si="20"/>
        <v>-268.58000000000004</v>
      </c>
      <c r="H192" s="16">
        <f>IF(J191&gt;$D$8,$D$8,(J191+Table3[[#This Row],[Interest]]))</f>
        <v>350</v>
      </c>
      <c r="I192" s="31"/>
      <c r="J192" s="18">
        <f t="shared" si="19"/>
        <v>194488.56000000003</v>
      </c>
      <c r="K192" s="19"/>
      <c r="L192" s="28"/>
      <c r="M192" s="25"/>
      <c r="N192" s="25"/>
    </row>
    <row r="193" spans="2:14" x14ac:dyDescent="0.25">
      <c r="B193" s="22">
        <f t="shared" si="21"/>
        <v>181</v>
      </c>
      <c r="C193" s="38">
        <f t="shared" si="22"/>
        <v>49461</v>
      </c>
      <c r="D193" s="13"/>
      <c r="E193" s="23">
        <f t="shared" si="23"/>
        <v>194488.56000000003</v>
      </c>
      <c r="F193" s="16">
        <f t="shared" si="18"/>
        <v>599.45000000000005</v>
      </c>
      <c r="G193" s="16">
        <f t="shared" si="20"/>
        <v>-249.45000000000005</v>
      </c>
      <c r="H193" s="16">
        <f>IF(J192&gt;$D$8,$D$8,(J192+Table3[[#This Row],[Interest]]))</f>
        <v>350</v>
      </c>
      <c r="I193" s="31"/>
      <c r="J193" s="18">
        <f t="shared" si="19"/>
        <v>194738.01000000004</v>
      </c>
      <c r="K193" s="19"/>
      <c r="L193" s="28"/>
      <c r="M193" s="25"/>
      <c r="N193" s="25"/>
    </row>
    <row r="194" spans="2:14" x14ac:dyDescent="0.25">
      <c r="B194" s="22">
        <f t="shared" si="21"/>
        <v>182</v>
      </c>
      <c r="C194" s="38">
        <f t="shared" si="22"/>
        <v>49491</v>
      </c>
      <c r="D194" s="13"/>
      <c r="E194" s="23">
        <f t="shared" si="23"/>
        <v>194738.01000000004</v>
      </c>
      <c r="F194" s="16">
        <f t="shared" si="18"/>
        <v>620.23</v>
      </c>
      <c r="G194" s="16">
        <f t="shared" si="20"/>
        <v>-270.23</v>
      </c>
      <c r="H194" s="16">
        <f>IF(J193&gt;$D$8,$D$8,(J193+Table3[[#This Row],[Interest]]))</f>
        <v>350</v>
      </c>
      <c r="I194" s="31"/>
      <c r="J194" s="18">
        <f t="shared" si="19"/>
        <v>195008.24000000005</v>
      </c>
      <c r="K194" s="19"/>
      <c r="L194" s="28"/>
      <c r="M194" s="25"/>
      <c r="N194" s="25"/>
    </row>
    <row r="195" spans="2:14" x14ac:dyDescent="0.25">
      <c r="B195" s="22">
        <f t="shared" si="21"/>
        <v>183</v>
      </c>
      <c r="C195" s="38">
        <f t="shared" si="22"/>
        <v>49522</v>
      </c>
      <c r="D195" s="13"/>
      <c r="E195" s="23">
        <f t="shared" si="23"/>
        <v>195008.24000000005</v>
      </c>
      <c r="F195" s="16">
        <f t="shared" si="18"/>
        <v>621.09</v>
      </c>
      <c r="G195" s="16">
        <f t="shared" si="20"/>
        <v>-271.09000000000003</v>
      </c>
      <c r="H195" s="16">
        <f>IF(J194&gt;$D$8,$D$8,(J194+Table3[[#This Row],[Interest]]))</f>
        <v>350</v>
      </c>
      <c r="I195" s="31"/>
      <c r="J195" s="18">
        <f t="shared" si="19"/>
        <v>195279.33000000005</v>
      </c>
      <c r="K195" s="19"/>
      <c r="L195" s="28"/>
      <c r="M195" s="25"/>
      <c r="N195" s="25"/>
    </row>
    <row r="196" spans="2:14" x14ac:dyDescent="0.25">
      <c r="B196" s="22">
        <f t="shared" si="21"/>
        <v>184</v>
      </c>
      <c r="C196" s="38">
        <f t="shared" si="22"/>
        <v>49553</v>
      </c>
      <c r="D196" s="13"/>
      <c r="E196" s="23">
        <f t="shared" si="23"/>
        <v>195279.33000000005</v>
      </c>
      <c r="F196" s="16">
        <f t="shared" si="18"/>
        <v>601.89</v>
      </c>
      <c r="G196" s="16">
        <f t="shared" si="20"/>
        <v>-251.89</v>
      </c>
      <c r="H196" s="16">
        <f>IF(J195&gt;$D$8,$D$8,(J195+Table3[[#This Row],[Interest]]))</f>
        <v>350</v>
      </c>
      <c r="I196" s="31"/>
      <c r="J196" s="18">
        <f t="shared" si="19"/>
        <v>195531.22000000006</v>
      </c>
      <c r="K196" s="19"/>
      <c r="L196" s="28"/>
      <c r="M196" s="25"/>
      <c r="N196" s="25"/>
    </row>
    <row r="197" spans="2:14" x14ac:dyDescent="0.25">
      <c r="B197" s="22">
        <f t="shared" si="21"/>
        <v>185</v>
      </c>
      <c r="C197" s="38">
        <f t="shared" si="22"/>
        <v>49583</v>
      </c>
      <c r="D197" s="13"/>
      <c r="E197" s="23">
        <f t="shared" si="23"/>
        <v>195531.22000000006</v>
      </c>
      <c r="F197" s="16">
        <f t="shared" si="18"/>
        <v>622.75</v>
      </c>
      <c r="G197" s="16">
        <f t="shared" si="20"/>
        <v>-272.75</v>
      </c>
      <c r="H197" s="16">
        <f>IF(J196&gt;$D$8,$D$8,(J196+Table3[[#This Row],[Interest]]))</f>
        <v>350</v>
      </c>
      <c r="I197" s="31"/>
      <c r="J197" s="18">
        <f t="shared" si="19"/>
        <v>195803.97000000006</v>
      </c>
      <c r="K197" s="19"/>
      <c r="L197" s="28"/>
      <c r="M197" s="25"/>
      <c r="N197" s="25"/>
    </row>
    <row r="198" spans="2:14" x14ac:dyDescent="0.25">
      <c r="B198" s="22">
        <f t="shared" si="21"/>
        <v>186</v>
      </c>
      <c r="C198" s="38">
        <f t="shared" si="22"/>
        <v>49614</v>
      </c>
      <c r="D198" s="13"/>
      <c r="E198" s="23">
        <f t="shared" si="23"/>
        <v>195803.97000000006</v>
      </c>
      <c r="F198" s="16">
        <f t="shared" si="18"/>
        <v>603.51</v>
      </c>
      <c r="G198" s="16">
        <f t="shared" si="20"/>
        <v>-253.51</v>
      </c>
      <c r="H198" s="16">
        <f>IF(J197&gt;$D$8,$D$8,(J197+Table3[[#This Row],[Interest]]))</f>
        <v>350</v>
      </c>
      <c r="I198" s="31"/>
      <c r="J198" s="18">
        <f t="shared" si="19"/>
        <v>196057.48000000007</v>
      </c>
      <c r="K198" s="19"/>
      <c r="L198" s="28"/>
      <c r="M198" s="25"/>
      <c r="N198" s="25"/>
    </row>
    <row r="199" spans="2:14" x14ac:dyDescent="0.25">
      <c r="B199" s="22">
        <f t="shared" si="21"/>
        <v>187</v>
      </c>
      <c r="C199" s="38">
        <f t="shared" si="22"/>
        <v>49644</v>
      </c>
      <c r="D199" s="13"/>
      <c r="E199" s="23">
        <f t="shared" si="23"/>
        <v>196057.48000000007</v>
      </c>
      <c r="F199" s="16">
        <f t="shared" si="18"/>
        <v>624.42999999999995</v>
      </c>
      <c r="G199" s="16">
        <f t="shared" si="20"/>
        <v>-274.42999999999995</v>
      </c>
      <c r="H199" s="16">
        <f>IF(J198&gt;$D$8,$D$8,(J198+Table3[[#This Row],[Interest]]))</f>
        <v>350</v>
      </c>
      <c r="I199" s="31"/>
      <c r="J199" s="18">
        <f t="shared" si="19"/>
        <v>196331.91000000006</v>
      </c>
      <c r="K199" s="19"/>
      <c r="L199" s="28"/>
      <c r="M199" s="25"/>
      <c r="N199" s="25"/>
    </row>
    <row r="200" spans="2:14" x14ac:dyDescent="0.25">
      <c r="B200" s="22">
        <f t="shared" si="21"/>
        <v>188</v>
      </c>
      <c r="C200" s="38">
        <f t="shared" si="22"/>
        <v>49675</v>
      </c>
      <c r="D200" s="13"/>
      <c r="E200" s="23">
        <f t="shared" si="23"/>
        <v>196331.91000000006</v>
      </c>
      <c r="F200" s="16">
        <f t="shared" si="18"/>
        <v>625.29999999999995</v>
      </c>
      <c r="G200" s="16">
        <f t="shared" si="20"/>
        <v>-275.29999999999995</v>
      </c>
      <c r="H200" s="16">
        <f>IF(J199&gt;$D$8,$D$8,(J199+Table3[[#This Row],[Interest]]))</f>
        <v>350</v>
      </c>
      <c r="I200" s="31"/>
      <c r="J200" s="18">
        <f t="shared" si="19"/>
        <v>196607.21000000005</v>
      </c>
      <c r="K200" s="19"/>
      <c r="L200" s="28"/>
      <c r="M200" s="25"/>
      <c r="N200" s="25"/>
    </row>
    <row r="201" spans="2:14" x14ac:dyDescent="0.25">
      <c r="B201" s="22">
        <f t="shared" si="21"/>
        <v>189</v>
      </c>
      <c r="C201" s="38">
        <f t="shared" si="22"/>
        <v>49706</v>
      </c>
      <c r="D201" s="13"/>
      <c r="E201" s="23">
        <f t="shared" si="23"/>
        <v>196607.21000000005</v>
      </c>
      <c r="F201" s="16">
        <f t="shared" si="18"/>
        <v>585.78</v>
      </c>
      <c r="G201" s="16">
        <f t="shared" si="20"/>
        <v>-235.77999999999997</v>
      </c>
      <c r="H201" s="16">
        <f>IF(J200&gt;$D$8,$D$8,(J200+Table3[[#This Row],[Interest]]))</f>
        <v>350</v>
      </c>
      <c r="I201" s="31"/>
      <c r="J201" s="18">
        <f t="shared" si="19"/>
        <v>196842.99000000005</v>
      </c>
      <c r="K201" s="19"/>
      <c r="L201" s="28"/>
      <c r="M201" s="25"/>
      <c r="N201" s="25"/>
    </row>
    <row r="202" spans="2:14" x14ac:dyDescent="0.25">
      <c r="B202" s="22">
        <f t="shared" si="21"/>
        <v>190</v>
      </c>
      <c r="C202" s="38">
        <f t="shared" si="22"/>
        <v>49735</v>
      </c>
      <c r="D202" s="13"/>
      <c r="E202" s="23">
        <f t="shared" si="23"/>
        <v>196842.99000000005</v>
      </c>
      <c r="F202" s="16">
        <f t="shared" si="18"/>
        <v>626.92999999999995</v>
      </c>
      <c r="G202" s="16">
        <f t="shared" si="20"/>
        <v>-276.92999999999995</v>
      </c>
      <c r="H202" s="16">
        <f>IF(J201&gt;$D$8,$D$8,(J201+Table3[[#This Row],[Interest]]))</f>
        <v>350</v>
      </c>
      <c r="I202" s="31"/>
      <c r="J202" s="18">
        <f t="shared" si="19"/>
        <v>197119.92000000004</v>
      </c>
      <c r="K202" s="19"/>
      <c r="L202" s="28"/>
      <c r="M202" s="25"/>
      <c r="N202" s="25"/>
    </row>
    <row r="203" spans="2:14" x14ac:dyDescent="0.25">
      <c r="B203" s="22">
        <f t="shared" si="21"/>
        <v>191</v>
      </c>
      <c r="C203" s="38">
        <f t="shared" si="22"/>
        <v>49766</v>
      </c>
      <c r="D203" s="13"/>
      <c r="E203" s="23">
        <f t="shared" si="23"/>
        <v>197119.92000000004</v>
      </c>
      <c r="F203" s="16">
        <f t="shared" si="18"/>
        <v>607.55999999999995</v>
      </c>
      <c r="G203" s="16">
        <f t="shared" si="20"/>
        <v>-257.55999999999995</v>
      </c>
      <c r="H203" s="16">
        <f>IF(J202&gt;$D$8,$D$8,(J202+Table3[[#This Row],[Interest]]))</f>
        <v>350</v>
      </c>
      <c r="I203" s="31"/>
      <c r="J203" s="18">
        <f t="shared" si="19"/>
        <v>197377.48000000004</v>
      </c>
      <c r="K203" s="19"/>
      <c r="L203" s="28"/>
      <c r="M203" s="25"/>
      <c r="N203" s="25"/>
    </row>
    <row r="204" spans="2:14" x14ac:dyDescent="0.25">
      <c r="B204" s="22">
        <f t="shared" si="21"/>
        <v>192</v>
      </c>
      <c r="C204" s="38">
        <f t="shared" si="22"/>
        <v>49796</v>
      </c>
      <c r="D204" s="13"/>
      <c r="E204" s="23">
        <f t="shared" si="23"/>
        <v>197377.48000000004</v>
      </c>
      <c r="F204" s="16">
        <f t="shared" si="18"/>
        <v>628.63</v>
      </c>
      <c r="G204" s="16">
        <f t="shared" si="20"/>
        <v>-278.63</v>
      </c>
      <c r="H204" s="16">
        <f>IF(J203&gt;$D$8,$D$8,(J203+Table3[[#This Row],[Interest]]))</f>
        <v>350</v>
      </c>
      <c r="I204" s="31"/>
      <c r="J204" s="18">
        <f t="shared" si="19"/>
        <v>197656.11000000004</v>
      </c>
      <c r="K204" s="19"/>
      <c r="L204" s="28"/>
      <c r="M204" s="25"/>
      <c r="N204" s="25"/>
    </row>
    <row r="205" spans="2:14" x14ac:dyDescent="0.25">
      <c r="B205" s="22">
        <f t="shared" si="21"/>
        <v>193</v>
      </c>
      <c r="C205" s="38">
        <f t="shared" si="22"/>
        <v>49827</v>
      </c>
      <c r="D205" s="13"/>
      <c r="E205" s="23">
        <f t="shared" si="23"/>
        <v>197656.11000000004</v>
      </c>
      <c r="F205" s="16">
        <f t="shared" ref="F205:F268" si="24">ROUND(((C206-C205)*E205*($H$6/365)),2)</f>
        <v>609.21</v>
      </c>
      <c r="G205" s="16">
        <f t="shared" si="20"/>
        <v>-259.21000000000004</v>
      </c>
      <c r="H205" s="16">
        <f>IF(J204&gt;$D$8,$D$8,(J204+Table3[[#This Row],[Interest]]))</f>
        <v>350</v>
      </c>
      <c r="I205" s="31"/>
      <c r="J205" s="18">
        <f t="shared" ref="J205:J268" si="25">IF((E205+F205-H205-I205)&lt;0,0,E205+F205-H205-I205)</f>
        <v>197915.32000000004</v>
      </c>
      <c r="K205" s="19"/>
      <c r="L205" s="28"/>
      <c r="M205" s="25"/>
      <c r="N205" s="25"/>
    </row>
    <row r="206" spans="2:14" x14ac:dyDescent="0.25">
      <c r="B206" s="22">
        <f t="shared" si="21"/>
        <v>194</v>
      </c>
      <c r="C206" s="38">
        <f t="shared" si="22"/>
        <v>49857</v>
      </c>
      <c r="D206" s="13"/>
      <c r="E206" s="23">
        <f t="shared" si="23"/>
        <v>197915.32000000004</v>
      </c>
      <c r="F206" s="16">
        <f t="shared" si="24"/>
        <v>630.35</v>
      </c>
      <c r="G206" s="16">
        <f t="shared" ref="G206:G269" si="26">IF(H206="","0",H206-F206)</f>
        <v>-280.35000000000002</v>
      </c>
      <c r="H206" s="16">
        <f>IF(J205&gt;$D$8,$D$8,(J205+Table3[[#This Row],[Interest]]))</f>
        <v>350</v>
      </c>
      <c r="I206" s="31"/>
      <c r="J206" s="18">
        <f t="shared" si="25"/>
        <v>198195.67000000004</v>
      </c>
      <c r="K206" s="19"/>
      <c r="L206" s="28"/>
      <c r="M206" s="25"/>
      <c r="N206" s="25"/>
    </row>
    <row r="207" spans="2:14" x14ac:dyDescent="0.25">
      <c r="B207" s="22">
        <f t="shared" ref="B207:B270" si="27">B206+1</f>
        <v>195</v>
      </c>
      <c r="C207" s="38">
        <f t="shared" ref="C207:C270" si="28">EDATE(C206,1)</f>
        <v>49888</v>
      </c>
      <c r="D207" s="13"/>
      <c r="E207" s="23">
        <f t="shared" si="23"/>
        <v>198195.67000000004</v>
      </c>
      <c r="F207" s="16">
        <f t="shared" si="24"/>
        <v>631.24</v>
      </c>
      <c r="G207" s="16">
        <f t="shared" si="26"/>
        <v>-281.24</v>
      </c>
      <c r="H207" s="16">
        <f>IF(J206&gt;$D$8,$D$8,(J206+Table3[[#This Row],[Interest]]))</f>
        <v>350</v>
      </c>
      <c r="I207" s="31"/>
      <c r="J207" s="18">
        <f t="shared" si="25"/>
        <v>198476.91000000003</v>
      </c>
      <c r="K207" s="19"/>
      <c r="L207" s="28"/>
      <c r="M207" s="25"/>
      <c r="N207" s="25"/>
    </row>
    <row r="208" spans="2:14" x14ac:dyDescent="0.25">
      <c r="B208" s="22">
        <f t="shared" si="27"/>
        <v>196</v>
      </c>
      <c r="C208" s="38">
        <f t="shared" si="28"/>
        <v>49919</v>
      </c>
      <c r="D208" s="13"/>
      <c r="E208" s="23">
        <f t="shared" si="23"/>
        <v>198476.91000000003</v>
      </c>
      <c r="F208" s="16">
        <f t="shared" si="24"/>
        <v>611.74</v>
      </c>
      <c r="G208" s="16">
        <f t="shared" si="26"/>
        <v>-261.74</v>
      </c>
      <c r="H208" s="16">
        <f>IF(J207&gt;$D$8,$D$8,(J207+Table3[[#This Row],[Interest]]))</f>
        <v>350</v>
      </c>
      <c r="I208" s="31"/>
      <c r="J208" s="18">
        <f t="shared" si="25"/>
        <v>198738.65000000002</v>
      </c>
      <c r="K208" s="19"/>
      <c r="L208" s="28"/>
      <c r="M208" s="25"/>
      <c r="N208" s="25"/>
    </row>
    <row r="209" spans="2:14" x14ac:dyDescent="0.25">
      <c r="B209" s="22">
        <f t="shared" si="27"/>
        <v>197</v>
      </c>
      <c r="C209" s="38">
        <f t="shared" si="28"/>
        <v>49949</v>
      </c>
      <c r="D209" s="13"/>
      <c r="E209" s="23">
        <f t="shared" si="23"/>
        <v>198738.65000000002</v>
      </c>
      <c r="F209" s="16">
        <f t="shared" si="24"/>
        <v>632.97</v>
      </c>
      <c r="G209" s="16">
        <f t="shared" si="26"/>
        <v>-282.97000000000003</v>
      </c>
      <c r="H209" s="16">
        <f>IF(J208&gt;$D$8,$D$8,(J208+Table3[[#This Row],[Interest]]))</f>
        <v>350</v>
      </c>
      <c r="I209" s="31"/>
      <c r="J209" s="18">
        <f t="shared" si="25"/>
        <v>199021.62000000002</v>
      </c>
      <c r="K209" s="19"/>
      <c r="L209" s="28"/>
      <c r="M209" s="25"/>
      <c r="N209" s="25"/>
    </row>
    <row r="210" spans="2:14" x14ac:dyDescent="0.25">
      <c r="B210" s="22">
        <f t="shared" si="27"/>
        <v>198</v>
      </c>
      <c r="C210" s="38">
        <f t="shared" si="28"/>
        <v>49980</v>
      </c>
      <c r="D210" s="13"/>
      <c r="E210" s="23">
        <f t="shared" si="23"/>
        <v>199021.62000000002</v>
      </c>
      <c r="F210" s="16">
        <f t="shared" si="24"/>
        <v>613.41999999999996</v>
      </c>
      <c r="G210" s="16">
        <f t="shared" si="26"/>
        <v>-263.41999999999996</v>
      </c>
      <c r="H210" s="16">
        <f>IF(J209&gt;$D$8,$D$8,(J209+Table3[[#This Row],[Interest]]))</f>
        <v>350</v>
      </c>
      <c r="I210" s="31"/>
      <c r="J210" s="18">
        <f t="shared" si="25"/>
        <v>199285.04000000004</v>
      </c>
      <c r="K210" s="19"/>
      <c r="L210" s="28"/>
      <c r="M210" s="25"/>
      <c r="N210" s="25"/>
    </row>
    <row r="211" spans="2:14" x14ac:dyDescent="0.25">
      <c r="B211" s="22">
        <f t="shared" si="27"/>
        <v>199</v>
      </c>
      <c r="C211" s="38">
        <f t="shared" si="28"/>
        <v>50010</v>
      </c>
      <c r="D211" s="13"/>
      <c r="E211" s="23">
        <f t="shared" si="23"/>
        <v>199285.04000000004</v>
      </c>
      <c r="F211" s="16">
        <f t="shared" si="24"/>
        <v>634.71</v>
      </c>
      <c r="G211" s="16">
        <f t="shared" si="26"/>
        <v>-284.71000000000004</v>
      </c>
      <c r="H211" s="16">
        <f>IF(J210&gt;$D$8,$D$8,(J210+Table3[[#This Row],[Interest]]))</f>
        <v>350</v>
      </c>
      <c r="I211" s="31"/>
      <c r="J211" s="18">
        <f t="shared" si="25"/>
        <v>199569.75000000003</v>
      </c>
      <c r="K211" s="19"/>
      <c r="L211" s="28"/>
      <c r="M211" s="25"/>
      <c r="N211" s="25"/>
    </row>
    <row r="212" spans="2:14" x14ac:dyDescent="0.25">
      <c r="B212" s="22">
        <f t="shared" si="27"/>
        <v>200</v>
      </c>
      <c r="C212" s="38">
        <f t="shared" si="28"/>
        <v>50041</v>
      </c>
      <c r="D212" s="13"/>
      <c r="E212" s="23">
        <f t="shared" si="23"/>
        <v>199569.75000000003</v>
      </c>
      <c r="F212" s="16">
        <f t="shared" si="24"/>
        <v>635.62</v>
      </c>
      <c r="G212" s="16">
        <f t="shared" si="26"/>
        <v>-285.62</v>
      </c>
      <c r="H212" s="16">
        <f>IF(J211&gt;$D$8,$D$8,(J211+Table3[[#This Row],[Interest]]))</f>
        <v>350</v>
      </c>
      <c r="I212" s="31"/>
      <c r="J212" s="18">
        <f t="shared" si="25"/>
        <v>199855.37000000002</v>
      </c>
      <c r="K212" s="19"/>
      <c r="L212" s="28"/>
      <c r="M212" s="25"/>
      <c r="N212" s="25"/>
    </row>
    <row r="213" spans="2:14" x14ac:dyDescent="0.25">
      <c r="B213" s="22">
        <f t="shared" si="27"/>
        <v>201</v>
      </c>
      <c r="C213" s="38">
        <f t="shared" si="28"/>
        <v>50072</v>
      </c>
      <c r="D213" s="13"/>
      <c r="E213" s="23">
        <f t="shared" si="23"/>
        <v>199855.37000000002</v>
      </c>
      <c r="F213" s="16">
        <f t="shared" si="24"/>
        <v>574.92999999999995</v>
      </c>
      <c r="G213" s="16">
        <f t="shared" si="26"/>
        <v>-224.92999999999995</v>
      </c>
      <c r="H213" s="16">
        <f>IF(J212&gt;$D$8,$D$8,(J212+Table3[[#This Row],[Interest]]))</f>
        <v>350</v>
      </c>
      <c r="I213" s="31"/>
      <c r="J213" s="18">
        <f t="shared" si="25"/>
        <v>200080.30000000002</v>
      </c>
      <c r="K213" s="19"/>
      <c r="L213" s="28"/>
      <c r="M213" s="25"/>
      <c r="N213" s="25"/>
    </row>
    <row r="214" spans="2:14" x14ac:dyDescent="0.25">
      <c r="B214" s="22">
        <f t="shared" si="27"/>
        <v>202</v>
      </c>
      <c r="C214" s="38">
        <f t="shared" si="28"/>
        <v>50100</v>
      </c>
      <c r="D214" s="13"/>
      <c r="E214" s="23">
        <f t="shared" si="23"/>
        <v>200080.30000000002</v>
      </c>
      <c r="F214" s="16">
        <f t="shared" si="24"/>
        <v>637.24</v>
      </c>
      <c r="G214" s="16">
        <f t="shared" si="26"/>
        <v>-287.24</v>
      </c>
      <c r="H214" s="16">
        <f>IF(J213&gt;$D$8,$D$8,(J213+Table3[[#This Row],[Interest]]))</f>
        <v>350</v>
      </c>
      <c r="I214" s="31"/>
      <c r="J214" s="18">
        <f t="shared" si="25"/>
        <v>200367.54</v>
      </c>
      <c r="K214" s="19"/>
      <c r="L214" s="28"/>
      <c r="M214" s="25"/>
      <c r="N214" s="25"/>
    </row>
    <row r="215" spans="2:14" x14ac:dyDescent="0.25">
      <c r="B215" s="22">
        <f t="shared" si="27"/>
        <v>203</v>
      </c>
      <c r="C215" s="38">
        <f t="shared" si="28"/>
        <v>50131</v>
      </c>
      <c r="D215" s="13"/>
      <c r="E215" s="23">
        <f t="shared" si="23"/>
        <v>200367.54</v>
      </c>
      <c r="F215" s="16">
        <f t="shared" si="24"/>
        <v>617.57000000000005</v>
      </c>
      <c r="G215" s="16">
        <f t="shared" si="26"/>
        <v>-267.57000000000005</v>
      </c>
      <c r="H215" s="16">
        <f>IF(J214&gt;$D$8,$D$8,(J214+Table3[[#This Row],[Interest]]))</f>
        <v>350</v>
      </c>
      <c r="I215" s="31"/>
      <c r="J215" s="18">
        <f t="shared" si="25"/>
        <v>200635.11000000002</v>
      </c>
      <c r="K215" s="19"/>
      <c r="L215" s="28"/>
      <c r="M215" s="25"/>
      <c r="N215" s="25"/>
    </row>
    <row r="216" spans="2:14" x14ac:dyDescent="0.25">
      <c r="B216" s="22">
        <f t="shared" si="27"/>
        <v>204</v>
      </c>
      <c r="C216" s="38">
        <f t="shared" si="28"/>
        <v>50161</v>
      </c>
      <c r="D216" s="13"/>
      <c r="E216" s="23">
        <f t="shared" si="23"/>
        <v>200635.11000000002</v>
      </c>
      <c r="F216" s="16">
        <f t="shared" si="24"/>
        <v>639.01</v>
      </c>
      <c r="G216" s="16">
        <f t="shared" si="26"/>
        <v>-289.01</v>
      </c>
      <c r="H216" s="16">
        <f>IF(J215&gt;$D$8,$D$8,(J215+Table3[[#This Row],[Interest]]))</f>
        <v>350</v>
      </c>
      <c r="I216" s="31"/>
      <c r="J216" s="18">
        <f t="shared" si="25"/>
        <v>200924.12000000002</v>
      </c>
      <c r="K216" s="19"/>
      <c r="L216" s="28"/>
      <c r="M216" s="25"/>
      <c r="N216" s="25"/>
    </row>
    <row r="217" spans="2:14" x14ac:dyDescent="0.25">
      <c r="B217" s="22">
        <f t="shared" si="27"/>
        <v>205</v>
      </c>
      <c r="C217" s="38">
        <f t="shared" si="28"/>
        <v>50192</v>
      </c>
      <c r="D217" s="13"/>
      <c r="E217" s="23">
        <f t="shared" si="23"/>
        <v>200924.12000000002</v>
      </c>
      <c r="F217" s="16">
        <f t="shared" si="24"/>
        <v>619.29</v>
      </c>
      <c r="G217" s="16">
        <f t="shared" si="26"/>
        <v>-269.28999999999996</v>
      </c>
      <c r="H217" s="16">
        <f>IF(J216&gt;$D$8,$D$8,(J216+Table3[[#This Row],[Interest]]))</f>
        <v>350</v>
      </c>
      <c r="I217" s="31"/>
      <c r="J217" s="18">
        <f t="shared" si="25"/>
        <v>201193.41000000003</v>
      </c>
      <c r="K217" s="19"/>
      <c r="L217" s="28"/>
      <c r="M217" s="25"/>
      <c r="N217" s="25"/>
    </row>
    <row r="218" spans="2:14" x14ac:dyDescent="0.25">
      <c r="B218" s="22">
        <f t="shared" si="27"/>
        <v>206</v>
      </c>
      <c r="C218" s="38">
        <f t="shared" si="28"/>
        <v>50222</v>
      </c>
      <c r="D218" s="13"/>
      <c r="E218" s="23">
        <f t="shared" si="23"/>
        <v>201193.41000000003</v>
      </c>
      <c r="F218" s="16">
        <f t="shared" si="24"/>
        <v>640.79</v>
      </c>
      <c r="G218" s="16">
        <f t="shared" si="26"/>
        <v>-290.78999999999996</v>
      </c>
      <c r="H218" s="16">
        <f>IF(J217&gt;$D$8,$D$8,(J217+Table3[[#This Row],[Interest]]))</f>
        <v>350</v>
      </c>
      <c r="I218" s="31"/>
      <c r="J218" s="18">
        <f t="shared" si="25"/>
        <v>201484.20000000004</v>
      </c>
      <c r="K218" s="19"/>
      <c r="L218" s="28"/>
      <c r="M218" s="25"/>
      <c r="N218" s="25"/>
    </row>
    <row r="219" spans="2:14" x14ac:dyDescent="0.25">
      <c r="B219" s="22">
        <f t="shared" si="27"/>
        <v>207</v>
      </c>
      <c r="C219" s="38">
        <f t="shared" si="28"/>
        <v>50253</v>
      </c>
      <c r="D219" s="13"/>
      <c r="E219" s="23">
        <f t="shared" si="23"/>
        <v>201484.20000000004</v>
      </c>
      <c r="F219" s="16">
        <f t="shared" si="24"/>
        <v>641.71</v>
      </c>
      <c r="G219" s="16">
        <f t="shared" si="26"/>
        <v>-291.71000000000004</v>
      </c>
      <c r="H219" s="16">
        <f>IF(J218&gt;$D$8,$D$8,(J218+Table3[[#This Row],[Interest]]))</f>
        <v>350</v>
      </c>
      <c r="I219" s="31"/>
      <c r="J219" s="18">
        <f t="shared" si="25"/>
        <v>201775.91000000003</v>
      </c>
      <c r="K219" s="19"/>
      <c r="L219" s="28"/>
      <c r="M219" s="25"/>
      <c r="N219" s="25"/>
    </row>
    <row r="220" spans="2:14" x14ac:dyDescent="0.25">
      <c r="B220" s="22">
        <f t="shared" si="27"/>
        <v>208</v>
      </c>
      <c r="C220" s="38">
        <f t="shared" si="28"/>
        <v>50284</v>
      </c>
      <c r="D220" s="13"/>
      <c r="E220" s="23">
        <f t="shared" si="23"/>
        <v>201775.91000000003</v>
      </c>
      <c r="F220" s="16">
        <f t="shared" si="24"/>
        <v>621.91</v>
      </c>
      <c r="G220" s="16">
        <f t="shared" si="26"/>
        <v>-271.90999999999997</v>
      </c>
      <c r="H220" s="16">
        <f>IF(J219&gt;$D$8,$D$8,(J219+Table3[[#This Row],[Interest]]))</f>
        <v>350</v>
      </c>
      <c r="I220" s="31"/>
      <c r="J220" s="18">
        <f t="shared" si="25"/>
        <v>202047.82000000004</v>
      </c>
      <c r="K220" s="19"/>
      <c r="L220" s="28"/>
      <c r="M220" s="25"/>
      <c r="N220" s="25"/>
    </row>
    <row r="221" spans="2:14" x14ac:dyDescent="0.25">
      <c r="B221" s="22">
        <f t="shared" si="27"/>
        <v>209</v>
      </c>
      <c r="C221" s="38">
        <f t="shared" si="28"/>
        <v>50314</v>
      </c>
      <c r="D221" s="13"/>
      <c r="E221" s="23">
        <f t="shared" si="23"/>
        <v>202047.82000000004</v>
      </c>
      <c r="F221" s="16">
        <f t="shared" si="24"/>
        <v>643.51</v>
      </c>
      <c r="G221" s="16">
        <f t="shared" si="26"/>
        <v>-293.51</v>
      </c>
      <c r="H221" s="16">
        <f>IF(J220&gt;$D$8,$D$8,(J220+Table3[[#This Row],[Interest]]))</f>
        <v>350</v>
      </c>
      <c r="I221" s="31"/>
      <c r="J221" s="18">
        <f t="shared" si="25"/>
        <v>202341.33000000005</v>
      </c>
      <c r="K221" s="19"/>
      <c r="L221" s="28"/>
      <c r="M221" s="25"/>
      <c r="N221" s="25"/>
    </row>
    <row r="222" spans="2:14" x14ac:dyDescent="0.25">
      <c r="B222" s="22">
        <f t="shared" si="27"/>
        <v>210</v>
      </c>
      <c r="C222" s="38">
        <f t="shared" si="28"/>
        <v>50345</v>
      </c>
      <c r="D222" s="13"/>
      <c r="E222" s="23">
        <f t="shared" si="23"/>
        <v>202341.33000000005</v>
      </c>
      <c r="F222" s="16">
        <f t="shared" si="24"/>
        <v>623.65</v>
      </c>
      <c r="G222" s="16">
        <f t="shared" si="26"/>
        <v>-273.64999999999998</v>
      </c>
      <c r="H222" s="16">
        <f>IF(J221&gt;$D$8,$D$8,(J221+Table3[[#This Row],[Interest]]))</f>
        <v>350</v>
      </c>
      <c r="I222" s="31"/>
      <c r="J222" s="18">
        <f t="shared" si="25"/>
        <v>202614.98000000004</v>
      </c>
      <c r="K222" s="19"/>
      <c r="L222" s="28"/>
      <c r="M222" s="25"/>
      <c r="N222" s="25"/>
    </row>
    <row r="223" spans="2:14" x14ac:dyDescent="0.25">
      <c r="B223" s="22">
        <f t="shared" si="27"/>
        <v>211</v>
      </c>
      <c r="C223" s="38">
        <f t="shared" si="28"/>
        <v>50375</v>
      </c>
      <c r="D223" s="13"/>
      <c r="E223" s="23">
        <f t="shared" si="23"/>
        <v>202614.98000000004</v>
      </c>
      <c r="F223" s="16">
        <f t="shared" si="24"/>
        <v>645.30999999999995</v>
      </c>
      <c r="G223" s="16">
        <f t="shared" si="26"/>
        <v>-295.30999999999995</v>
      </c>
      <c r="H223" s="16">
        <f>IF(J222&gt;$D$8,$D$8,(J222+Table3[[#This Row],[Interest]]))</f>
        <v>350</v>
      </c>
      <c r="I223" s="31"/>
      <c r="J223" s="18">
        <f t="shared" si="25"/>
        <v>202910.29000000004</v>
      </c>
      <c r="K223" s="19"/>
      <c r="L223" s="28"/>
      <c r="M223" s="25"/>
      <c r="N223" s="25"/>
    </row>
    <row r="224" spans="2:14" x14ac:dyDescent="0.25">
      <c r="B224" s="22">
        <f t="shared" si="27"/>
        <v>212</v>
      </c>
      <c r="C224" s="38">
        <f t="shared" si="28"/>
        <v>50406</v>
      </c>
      <c r="D224" s="13"/>
      <c r="E224" s="23">
        <f t="shared" si="23"/>
        <v>202910.29000000004</v>
      </c>
      <c r="F224" s="16">
        <f t="shared" si="24"/>
        <v>646.26</v>
      </c>
      <c r="G224" s="16">
        <f t="shared" si="26"/>
        <v>-296.26</v>
      </c>
      <c r="H224" s="16">
        <f>IF(J223&gt;$D$8,$D$8,(J223+Table3[[#This Row],[Interest]]))</f>
        <v>350</v>
      </c>
      <c r="I224" s="31"/>
      <c r="J224" s="18">
        <f t="shared" si="25"/>
        <v>203206.55000000005</v>
      </c>
      <c r="K224" s="19"/>
      <c r="L224" s="28"/>
      <c r="M224" s="25"/>
      <c r="N224" s="25"/>
    </row>
    <row r="225" spans="2:14" x14ac:dyDescent="0.25">
      <c r="B225" s="22">
        <f t="shared" si="27"/>
        <v>213</v>
      </c>
      <c r="C225" s="38">
        <f t="shared" si="28"/>
        <v>50437</v>
      </c>
      <c r="D225" s="13"/>
      <c r="E225" s="23">
        <f t="shared" si="23"/>
        <v>203206.55000000005</v>
      </c>
      <c r="F225" s="16">
        <f t="shared" si="24"/>
        <v>584.57000000000005</v>
      </c>
      <c r="G225" s="16">
        <f t="shared" si="26"/>
        <v>-234.57000000000005</v>
      </c>
      <c r="H225" s="16">
        <f>IF(J224&gt;$D$8,$D$8,(J224+Table3[[#This Row],[Interest]]))</f>
        <v>350</v>
      </c>
      <c r="I225" s="31"/>
      <c r="J225" s="18">
        <f t="shared" si="25"/>
        <v>203441.12000000005</v>
      </c>
      <c r="K225" s="19"/>
      <c r="L225" s="28"/>
      <c r="M225" s="25"/>
      <c r="N225" s="25"/>
    </row>
    <row r="226" spans="2:14" x14ac:dyDescent="0.25">
      <c r="B226" s="22">
        <f t="shared" si="27"/>
        <v>214</v>
      </c>
      <c r="C226" s="38">
        <f t="shared" si="28"/>
        <v>50465</v>
      </c>
      <c r="D226" s="13"/>
      <c r="E226" s="23">
        <f t="shared" si="23"/>
        <v>203441.12000000005</v>
      </c>
      <c r="F226" s="16">
        <f t="shared" si="24"/>
        <v>647.95000000000005</v>
      </c>
      <c r="G226" s="16">
        <f t="shared" si="26"/>
        <v>-297.95000000000005</v>
      </c>
      <c r="H226" s="16">
        <f>IF(J225&gt;$D$8,$D$8,(J225+Table3[[#This Row],[Interest]]))</f>
        <v>350</v>
      </c>
      <c r="I226" s="31"/>
      <c r="J226" s="18">
        <f t="shared" si="25"/>
        <v>203739.07000000007</v>
      </c>
      <c r="K226" s="19"/>
      <c r="L226" s="28"/>
      <c r="M226" s="25"/>
      <c r="N226" s="25"/>
    </row>
    <row r="227" spans="2:14" x14ac:dyDescent="0.25">
      <c r="B227" s="22">
        <f t="shared" si="27"/>
        <v>215</v>
      </c>
      <c r="C227" s="38">
        <f t="shared" si="28"/>
        <v>50496</v>
      </c>
      <c r="D227" s="13"/>
      <c r="E227" s="23">
        <f t="shared" si="23"/>
        <v>203739.07000000007</v>
      </c>
      <c r="F227" s="16">
        <f t="shared" si="24"/>
        <v>627.96</v>
      </c>
      <c r="G227" s="16">
        <f t="shared" si="26"/>
        <v>-277.96000000000004</v>
      </c>
      <c r="H227" s="16">
        <f>IF(J226&gt;$D$8,$D$8,(J226+Table3[[#This Row],[Interest]]))</f>
        <v>350</v>
      </c>
      <c r="I227" s="31"/>
      <c r="J227" s="18">
        <f t="shared" si="25"/>
        <v>204017.03000000006</v>
      </c>
      <c r="K227" s="19"/>
      <c r="L227" s="28"/>
      <c r="M227" s="25"/>
      <c r="N227" s="25"/>
    </row>
    <row r="228" spans="2:14" x14ac:dyDescent="0.25">
      <c r="B228" s="22">
        <f t="shared" si="27"/>
        <v>216</v>
      </c>
      <c r="C228" s="38">
        <f t="shared" si="28"/>
        <v>50526</v>
      </c>
      <c r="D228" s="13"/>
      <c r="E228" s="23">
        <f t="shared" si="23"/>
        <v>204017.03000000006</v>
      </c>
      <c r="F228" s="16">
        <f t="shared" si="24"/>
        <v>649.78</v>
      </c>
      <c r="G228" s="16">
        <f t="shared" si="26"/>
        <v>-299.77999999999997</v>
      </c>
      <c r="H228" s="16">
        <f>IF(J227&gt;$D$8,$D$8,(J227+Table3[[#This Row],[Interest]]))</f>
        <v>350</v>
      </c>
      <c r="I228" s="31"/>
      <c r="J228" s="18">
        <f t="shared" si="25"/>
        <v>204316.81000000006</v>
      </c>
      <c r="K228" s="19"/>
      <c r="L228" s="28"/>
      <c r="M228" s="25"/>
      <c r="N228" s="25"/>
    </row>
    <row r="229" spans="2:14" x14ac:dyDescent="0.25">
      <c r="B229" s="22">
        <f t="shared" si="27"/>
        <v>217</v>
      </c>
      <c r="C229" s="38">
        <f t="shared" si="28"/>
        <v>50557</v>
      </c>
      <c r="D229" s="13"/>
      <c r="E229" s="23">
        <f t="shared" si="23"/>
        <v>204316.81000000006</v>
      </c>
      <c r="F229" s="16">
        <f t="shared" si="24"/>
        <v>629.74</v>
      </c>
      <c r="G229" s="16">
        <f t="shared" si="26"/>
        <v>-279.74</v>
      </c>
      <c r="H229" s="16">
        <f>IF(J228&gt;$D$8,$D$8,(J228+Table3[[#This Row],[Interest]]))</f>
        <v>350</v>
      </c>
      <c r="I229" s="31"/>
      <c r="J229" s="18">
        <f t="shared" si="25"/>
        <v>204596.55000000005</v>
      </c>
      <c r="K229" s="19"/>
      <c r="L229" s="28"/>
      <c r="M229" s="25"/>
      <c r="N229" s="25"/>
    </row>
    <row r="230" spans="2:14" x14ac:dyDescent="0.25">
      <c r="B230" s="22">
        <f t="shared" si="27"/>
        <v>218</v>
      </c>
      <c r="C230" s="38">
        <f t="shared" si="28"/>
        <v>50587</v>
      </c>
      <c r="D230" s="13"/>
      <c r="E230" s="23">
        <f t="shared" si="23"/>
        <v>204596.55000000005</v>
      </c>
      <c r="F230" s="16">
        <f t="shared" si="24"/>
        <v>651.63</v>
      </c>
      <c r="G230" s="16">
        <f t="shared" si="26"/>
        <v>-301.63</v>
      </c>
      <c r="H230" s="16">
        <f>IF(J229&gt;$D$8,$D$8,(J229+Table3[[#This Row],[Interest]]))</f>
        <v>350</v>
      </c>
      <c r="I230" s="31"/>
      <c r="J230" s="18">
        <f t="shared" si="25"/>
        <v>204898.18000000005</v>
      </c>
      <c r="K230" s="19"/>
      <c r="L230" s="28"/>
      <c r="M230" s="25"/>
      <c r="N230" s="25"/>
    </row>
    <row r="231" spans="2:14" x14ac:dyDescent="0.25">
      <c r="B231" s="22">
        <f t="shared" si="27"/>
        <v>219</v>
      </c>
      <c r="C231" s="38">
        <f t="shared" si="28"/>
        <v>50618</v>
      </c>
      <c r="D231" s="13"/>
      <c r="E231" s="23">
        <f t="shared" si="23"/>
        <v>204898.18000000005</v>
      </c>
      <c r="F231" s="16">
        <f t="shared" si="24"/>
        <v>652.59</v>
      </c>
      <c r="G231" s="16">
        <f t="shared" si="26"/>
        <v>-302.59000000000003</v>
      </c>
      <c r="H231" s="16">
        <f>IF(J230&gt;$D$8,$D$8,(J230+Table3[[#This Row],[Interest]]))</f>
        <v>350</v>
      </c>
      <c r="I231" s="31"/>
      <c r="J231" s="18">
        <f t="shared" si="25"/>
        <v>205200.77000000005</v>
      </c>
      <c r="K231" s="19"/>
      <c r="L231" s="28"/>
      <c r="M231" s="25"/>
      <c r="N231" s="25"/>
    </row>
    <row r="232" spans="2:14" x14ac:dyDescent="0.25">
      <c r="B232" s="22">
        <f t="shared" si="27"/>
        <v>220</v>
      </c>
      <c r="C232" s="38">
        <f t="shared" si="28"/>
        <v>50649</v>
      </c>
      <c r="D232" s="13"/>
      <c r="E232" s="23">
        <f t="shared" si="23"/>
        <v>205200.77000000005</v>
      </c>
      <c r="F232" s="16">
        <f t="shared" si="24"/>
        <v>632.47</v>
      </c>
      <c r="G232" s="16">
        <f t="shared" si="26"/>
        <v>-282.47000000000003</v>
      </c>
      <c r="H232" s="16">
        <f>IF(J231&gt;$D$8,$D$8,(J231+Table3[[#This Row],[Interest]]))</f>
        <v>350</v>
      </c>
      <c r="I232" s="31"/>
      <c r="J232" s="18">
        <f t="shared" si="25"/>
        <v>205483.24000000005</v>
      </c>
      <c r="K232" s="19"/>
      <c r="L232" s="28"/>
      <c r="M232" s="25"/>
      <c r="N232" s="25"/>
    </row>
    <row r="233" spans="2:14" x14ac:dyDescent="0.25">
      <c r="B233" s="22">
        <f t="shared" si="27"/>
        <v>221</v>
      </c>
      <c r="C233" s="38">
        <f t="shared" si="28"/>
        <v>50679</v>
      </c>
      <c r="D233" s="13"/>
      <c r="E233" s="23">
        <f t="shared" si="23"/>
        <v>205483.24000000005</v>
      </c>
      <c r="F233" s="16">
        <f t="shared" si="24"/>
        <v>654.45000000000005</v>
      </c>
      <c r="G233" s="16">
        <f t="shared" si="26"/>
        <v>-304.45000000000005</v>
      </c>
      <c r="H233" s="16">
        <f>IF(J232&gt;$D$8,$D$8,(J232+Table3[[#This Row],[Interest]]))</f>
        <v>350</v>
      </c>
      <c r="I233" s="31"/>
      <c r="J233" s="18">
        <f t="shared" si="25"/>
        <v>205787.69000000006</v>
      </c>
      <c r="K233" s="19"/>
      <c r="L233" s="28"/>
      <c r="M233" s="25"/>
      <c r="N233" s="25"/>
    </row>
    <row r="234" spans="2:14" x14ac:dyDescent="0.25">
      <c r="B234" s="22">
        <f t="shared" si="27"/>
        <v>222</v>
      </c>
      <c r="C234" s="38">
        <f t="shared" si="28"/>
        <v>50710</v>
      </c>
      <c r="D234" s="13"/>
      <c r="E234" s="23">
        <f t="shared" si="23"/>
        <v>205787.69000000006</v>
      </c>
      <c r="F234" s="16">
        <f t="shared" si="24"/>
        <v>634.28</v>
      </c>
      <c r="G234" s="16">
        <f t="shared" si="26"/>
        <v>-284.27999999999997</v>
      </c>
      <c r="H234" s="16">
        <f>IF(J233&gt;$D$8,$D$8,(J233+Table3[[#This Row],[Interest]]))</f>
        <v>350</v>
      </c>
      <c r="I234" s="31"/>
      <c r="J234" s="18">
        <f t="shared" si="25"/>
        <v>206071.97000000006</v>
      </c>
      <c r="K234" s="19"/>
      <c r="L234" s="28"/>
      <c r="M234" s="25"/>
      <c r="N234" s="25"/>
    </row>
    <row r="235" spans="2:14" x14ac:dyDescent="0.25">
      <c r="B235" s="22">
        <f t="shared" si="27"/>
        <v>223</v>
      </c>
      <c r="C235" s="38">
        <f t="shared" si="28"/>
        <v>50740</v>
      </c>
      <c r="D235" s="13"/>
      <c r="E235" s="23">
        <f t="shared" ref="E235:E298" si="29">J234+D235</f>
        <v>206071.97000000006</v>
      </c>
      <c r="F235" s="16">
        <f t="shared" si="24"/>
        <v>656.33</v>
      </c>
      <c r="G235" s="16">
        <f t="shared" si="26"/>
        <v>-306.33000000000004</v>
      </c>
      <c r="H235" s="16">
        <f>IF(J234&gt;$D$8,$D$8,(J234+Table3[[#This Row],[Interest]]))</f>
        <v>350</v>
      </c>
      <c r="I235" s="31"/>
      <c r="J235" s="18">
        <f t="shared" si="25"/>
        <v>206378.30000000005</v>
      </c>
      <c r="K235" s="19"/>
      <c r="L235" s="28"/>
      <c r="M235" s="25"/>
      <c r="N235" s="25"/>
    </row>
    <row r="236" spans="2:14" x14ac:dyDescent="0.25">
      <c r="B236" s="22">
        <f t="shared" si="27"/>
        <v>224</v>
      </c>
      <c r="C236" s="38">
        <f t="shared" si="28"/>
        <v>50771</v>
      </c>
      <c r="D236" s="13"/>
      <c r="E236" s="23">
        <f t="shared" si="29"/>
        <v>206378.30000000005</v>
      </c>
      <c r="F236" s="16">
        <f t="shared" si="24"/>
        <v>657.3</v>
      </c>
      <c r="G236" s="16">
        <f t="shared" si="26"/>
        <v>-307.29999999999995</v>
      </c>
      <c r="H236" s="16">
        <f>IF(J235&gt;$D$8,$D$8,(J235+Table3[[#This Row],[Interest]]))</f>
        <v>350</v>
      </c>
      <c r="I236" s="31"/>
      <c r="J236" s="18">
        <f t="shared" si="25"/>
        <v>206685.60000000003</v>
      </c>
      <c r="K236" s="19"/>
      <c r="L236" s="28"/>
      <c r="M236" s="25"/>
      <c r="N236" s="25"/>
    </row>
    <row r="237" spans="2:14" x14ac:dyDescent="0.25">
      <c r="B237" s="22">
        <f t="shared" si="27"/>
        <v>225</v>
      </c>
      <c r="C237" s="38">
        <f t="shared" si="28"/>
        <v>50802</v>
      </c>
      <c r="D237" s="13"/>
      <c r="E237" s="23">
        <f t="shared" si="29"/>
        <v>206685.60000000003</v>
      </c>
      <c r="F237" s="16">
        <f t="shared" si="24"/>
        <v>594.58000000000004</v>
      </c>
      <c r="G237" s="16">
        <f t="shared" si="26"/>
        <v>-244.58000000000004</v>
      </c>
      <c r="H237" s="16">
        <f>IF(J236&gt;$D$8,$D$8,(J236+Table3[[#This Row],[Interest]]))</f>
        <v>350</v>
      </c>
      <c r="I237" s="31"/>
      <c r="J237" s="18">
        <f t="shared" si="25"/>
        <v>206930.18000000002</v>
      </c>
      <c r="K237" s="19"/>
      <c r="L237" s="28"/>
      <c r="M237" s="25"/>
      <c r="N237" s="25"/>
    </row>
    <row r="238" spans="2:14" x14ac:dyDescent="0.25">
      <c r="B238" s="22">
        <f t="shared" si="27"/>
        <v>226</v>
      </c>
      <c r="C238" s="38">
        <f t="shared" si="28"/>
        <v>50830</v>
      </c>
      <c r="D238" s="13"/>
      <c r="E238" s="23">
        <f t="shared" si="29"/>
        <v>206930.18000000002</v>
      </c>
      <c r="F238" s="16">
        <f t="shared" si="24"/>
        <v>659.06</v>
      </c>
      <c r="G238" s="16">
        <f t="shared" si="26"/>
        <v>-309.05999999999995</v>
      </c>
      <c r="H238" s="16">
        <f>IF(J237&gt;$D$8,$D$8,(J237+Table3[[#This Row],[Interest]]))</f>
        <v>350</v>
      </c>
      <c r="I238" s="31"/>
      <c r="J238" s="18">
        <f t="shared" si="25"/>
        <v>207239.24000000002</v>
      </c>
      <c r="K238" s="19"/>
      <c r="L238" s="28"/>
      <c r="M238" s="25"/>
      <c r="N238" s="25"/>
    </row>
    <row r="239" spans="2:14" x14ac:dyDescent="0.25">
      <c r="B239" s="22">
        <f t="shared" si="27"/>
        <v>227</v>
      </c>
      <c r="C239" s="38">
        <f t="shared" si="28"/>
        <v>50861</v>
      </c>
      <c r="D239" s="13"/>
      <c r="E239" s="23">
        <f t="shared" si="29"/>
        <v>207239.24000000002</v>
      </c>
      <c r="F239" s="16">
        <f t="shared" si="24"/>
        <v>638.75</v>
      </c>
      <c r="G239" s="16">
        <f t="shared" si="26"/>
        <v>-288.75</v>
      </c>
      <c r="H239" s="16">
        <f>IF(J238&gt;$D$8,$D$8,(J238+Table3[[#This Row],[Interest]]))</f>
        <v>350</v>
      </c>
      <c r="I239" s="31"/>
      <c r="J239" s="18">
        <f t="shared" si="25"/>
        <v>207527.99000000002</v>
      </c>
      <c r="K239" s="19"/>
      <c r="L239" s="28"/>
      <c r="M239" s="25"/>
      <c r="N239" s="25"/>
    </row>
    <row r="240" spans="2:14" x14ac:dyDescent="0.25">
      <c r="B240" s="22">
        <f t="shared" si="27"/>
        <v>228</v>
      </c>
      <c r="C240" s="38">
        <f t="shared" si="28"/>
        <v>50891</v>
      </c>
      <c r="D240" s="13"/>
      <c r="E240" s="23">
        <f t="shared" si="29"/>
        <v>207527.99000000002</v>
      </c>
      <c r="F240" s="16">
        <f t="shared" si="24"/>
        <v>660.96</v>
      </c>
      <c r="G240" s="16">
        <f t="shared" si="26"/>
        <v>-310.96000000000004</v>
      </c>
      <c r="H240" s="16">
        <f>IF(J239&gt;$D$8,$D$8,(J239+Table3[[#This Row],[Interest]]))</f>
        <v>350</v>
      </c>
      <c r="I240" s="31"/>
      <c r="J240" s="18">
        <f t="shared" si="25"/>
        <v>207838.95</v>
      </c>
      <c r="K240" s="19"/>
      <c r="L240" s="28"/>
      <c r="M240" s="25"/>
      <c r="N240" s="25"/>
    </row>
    <row r="241" spans="2:14" x14ac:dyDescent="0.25">
      <c r="B241" s="22">
        <f t="shared" si="27"/>
        <v>229</v>
      </c>
      <c r="C241" s="38">
        <f t="shared" si="28"/>
        <v>50922</v>
      </c>
      <c r="D241" s="13"/>
      <c r="E241" s="23">
        <f t="shared" si="29"/>
        <v>207838.95</v>
      </c>
      <c r="F241" s="16">
        <f t="shared" si="24"/>
        <v>640.6</v>
      </c>
      <c r="G241" s="16">
        <f t="shared" si="26"/>
        <v>-290.60000000000002</v>
      </c>
      <c r="H241" s="16">
        <f>IF(J240&gt;$D$8,$D$8,(J240+Table3[[#This Row],[Interest]]))</f>
        <v>350</v>
      </c>
      <c r="I241" s="31"/>
      <c r="J241" s="18">
        <f t="shared" si="25"/>
        <v>208129.55000000002</v>
      </c>
      <c r="K241" s="19"/>
      <c r="L241" s="28"/>
      <c r="M241" s="25"/>
      <c r="N241" s="25"/>
    </row>
    <row r="242" spans="2:14" x14ac:dyDescent="0.25">
      <c r="B242" s="22">
        <f t="shared" si="27"/>
        <v>230</v>
      </c>
      <c r="C242" s="38">
        <f t="shared" si="28"/>
        <v>50952</v>
      </c>
      <c r="D242" s="13"/>
      <c r="E242" s="23">
        <f t="shared" si="29"/>
        <v>208129.55000000002</v>
      </c>
      <c r="F242" s="16">
        <f t="shared" si="24"/>
        <v>662.88</v>
      </c>
      <c r="G242" s="16">
        <f t="shared" si="26"/>
        <v>-312.88</v>
      </c>
      <c r="H242" s="16">
        <f>IF(J241&gt;$D$8,$D$8,(J241+Table3[[#This Row],[Interest]]))</f>
        <v>350</v>
      </c>
      <c r="I242" s="31"/>
      <c r="J242" s="18">
        <f t="shared" si="25"/>
        <v>208442.43000000002</v>
      </c>
      <c r="K242" s="19"/>
      <c r="L242" s="28"/>
      <c r="M242" s="25"/>
      <c r="N242" s="25"/>
    </row>
    <row r="243" spans="2:14" x14ac:dyDescent="0.25">
      <c r="B243" s="22">
        <f t="shared" si="27"/>
        <v>231</v>
      </c>
      <c r="C243" s="38">
        <f t="shared" si="28"/>
        <v>50983</v>
      </c>
      <c r="D243" s="13"/>
      <c r="E243" s="23">
        <f t="shared" si="29"/>
        <v>208442.43000000002</v>
      </c>
      <c r="F243" s="16">
        <f t="shared" si="24"/>
        <v>663.87</v>
      </c>
      <c r="G243" s="16">
        <f t="shared" si="26"/>
        <v>-313.87</v>
      </c>
      <c r="H243" s="16">
        <f>IF(J242&gt;$D$8,$D$8,(J242+Table3[[#This Row],[Interest]]))</f>
        <v>350</v>
      </c>
      <c r="I243" s="31"/>
      <c r="J243" s="18">
        <f t="shared" si="25"/>
        <v>208756.30000000002</v>
      </c>
      <c r="K243" s="19"/>
      <c r="L243" s="28"/>
      <c r="M243" s="25"/>
      <c r="N243" s="25"/>
    </row>
    <row r="244" spans="2:14" x14ac:dyDescent="0.25">
      <c r="B244" s="22">
        <f t="shared" si="27"/>
        <v>232</v>
      </c>
      <c r="C244" s="38">
        <f t="shared" si="28"/>
        <v>51014</v>
      </c>
      <c r="D244" s="13"/>
      <c r="E244" s="23">
        <f t="shared" si="29"/>
        <v>208756.30000000002</v>
      </c>
      <c r="F244" s="16">
        <f t="shared" si="24"/>
        <v>643.42999999999995</v>
      </c>
      <c r="G244" s="16">
        <f t="shared" si="26"/>
        <v>-293.42999999999995</v>
      </c>
      <c r="H244" s="16">
        <f>IF(J243&gt;$D$8,$D$8,(J243+Table3[[#This Row],[Interest]]))</f>
        <v>350</v>
      </c>
      <c r="I244" s="31"/>
      <c r="J244" s="18">
        <f t="shared" si="25"/>
        <v>209049.73</v>
      </c>
      <c r="K244" s="19"/>
      <c r="L244" s="28"/>
      <c r="M244" s="25"/>
      <c r="N244" s="25"/>
    </row>
    <row r="245" spans="2:14" x14ac:dyDescent="0.25">
      <c r="B245" s="22">
        <f t="shared" si="27"/>
        <v>233</v>
      </c>
      <c r="C245" s="38">
        <f t="shared" si="28"/>
        <v>51044</v>
      </c>
      <c r="D245" s="13"/>
      <c r="E245" s="23">
        <f t="shared" si="29"/>
        <v>209049.73</v>
      </c>
      <c r="F245" s="16">
        <f t="shared" si="24"/>
        <v>665.81</v>
      </c>
      <c r="G245" s="16">
        <f t="shared" si="26"/>
        <v>-315.80999999999995</v>
      </c>
      <c r="H245" s="16">
        <f>IF(J244&gt;$D$8,$D$8,(J244+Table3[[#This Row],[Interest]]))</f>
        <v>350</v>
      </c>
      <c r="I245" s="31"/>
      <c r="J245" s="18">
        <f t="shared" si="25"/>
        <v>209365.54</v>
      </c>
      <c r="K245" s="19"/>
      <c r="L245" s="28"/>
      <c r="M245" s="25"/>
      <c r="N245" s="25"/>
    </row>
    <row r="246" spans="2:14" x14ac:dyDescent="0.25">
      <c r="B246" s="22">
        <f t="shared" si="27"/>
        <v>234</v>
      </c>
      <c r="C246" s="38">
        <f t="shared" si="28"/>
        <v>51075</v>
      </c>
      <c r="D246" s="13"/>
      <c r="E246" s="23">
        <f t="shared" si="29"/>
        <v>209365.54</v>
      </c>
      <c r="F246" s="16">
        <f t="shared" si="24"/>
        <v>645.29999999999995</v>
      </c>
      <c r="G246" s="16">
        <f t="shared" si="26"/>
        <v>-295.29999999999995</v>
      </c>
      <c r="H246" s="16">
        <f>IF(J245&gt;$D$8,$D$8,(J245+Table3[[#This Row],[Interest]]))</f>
        <v>350</v>
      </c>
      <c r="I246" s="31"/>
      <c r="J246" s="18">
        <f t="shared" si="25"/>
        <v>209660.84</v>
      </c>
      <c r="K246" s="19"/>
      <c r="L246" s="28"/>
      <c r="M246" s="25"/>
      <c r="N246" s="25"/>
    </row>
    <row r="247" spans="2:14" x14ac:dyDescent="0.25">
      <c r="B247" s="22">
        <f t="shared" si="27"/>
        <v>235</v>
      </c>
      <c r="C247" s="38">
        <f t="shared" si="28"/>
        <v>51105</v>
      </c>
      <c r="D247" s="13"/>
      <c r="E247" s="23">
        <f t="shared" si="29"/>
        <v>209660.84</v>
      </c>
      <c r="F247" s="16">
        <f t="shared" si="24"/>
        <v>667.76</v>
      </c>
      <c r="G247" s="16">
        <f t="shared" si="26"/>
        <v>-317.76</v>
      </c>
      <c r="H247" s="16">
        <f>IF(J246&gt;$D$8,$D$8,(J246+Table3[[#This Row],[Interest]]))</f>
        <v>350</v>
      </c>
      <c r="I247" s="31"/>
      <c r="J247" s="18">
        <f t="shared" si="25"/>
        <v>209978.6</v>
      </c>
      <c r="K247" s="19"/>
      <c r="L247" s="28"/>
      <c r="M247" s="25"/>
      <c r="N247" s="25"/>
    </row>
    <row r="248" spans="2:14" x14ac:dyDescent="0.25">
      <c r="B248" s="22">
        <f t="shared" si="27"/>
        <v>236</v>
      </c>
      <c r="C248" s="38">
        <f t="shared" si="28"/>
        <v>51136</v>
      </c>
      <c r="D248" s="13"/>
      <c r="E248" s="23">
        <f t="shared" si="29"/>
        <v>209978.6</v>
      </c>
      <c r="F248" s="16">
        <f t="shared" si="24"/>
        <v>668.77</v>
      </c>
      <c r="G248" s="16">
        <f t="shared" si="26"/>
        <v>-318.77</v>
      </c>
      <c r="H248" s="16">
        <f>IF(J247&gt;$D$8,$D$8,(J247+Table3[[#This Row],[Interest]]))</f>
        <v>350</v>
      </c>
      <c r="I248" s="31"/>
      <c r="J248" s="18">
        <f t="shared" si="25"/>
        <v>210297.37</v>
      </c>
      <c r="K248" s="19"/>
      <c r="L248" s="28"/>
      <c r="M248" s="25"/>
      <c r="N248" s="25"/>
    </row>
    <row r="249" spans="2:14" x14ac:dyDescent="0.25">
      <c r="B249" s="22">
        <f t="shared" si="27"/>
        <v>237</v>
      </c>
      <c r="C249" s="38">
        <f t="shared" si="28"/>
        <v>51167</v>
      </c>
      <c r="D249" s="13"/>
      <c r="E249" s="23">
        <f t="shared" si="29"/>
        <v>210297.37</v>
      </c>
      <c r="F249" s="16">
        <f t="shared" si="24"/>
        <v>626.57000000000005</v>
      </c>
      <c r="G249" s="16">
        <f t="shared" si="26"/>
        <v>-276.57000000000005</v>
      </c>
      <c r="H249" s="16">
        <f>IF(J248&gt;$D$8,$D$8,(J248+Table3[[#This Row],[Interest]]))</f>
        <v>350</v>
      </c>
      <c r="I249" s="31"/>
      <c r="J249" s="18">
        <f t="shared" si="25"/>
        <v>210573.94</v>
      </c>
      <c r="K249" s="19"/>
      <c r="L249" s="28"/>
      <c r="M249" s="25"/>
      <c r="N249" s="25"/>
    </row>
    <row r="250" spans="2:14" x14ac:dyDescent="0.25">
      <c r="B250" s="22">
        <f t="shared" si="27"/>
        <v>238</v>
      </c>
      <c r="C250" s="38">
        <f t="shared" si="28"/>
        <v>51196</v>
      </c>
      <c r="D250" s="13"/>
      <c r="E250" s="23">
        <f t="shared" si="29"/>
        <v>210573.94</v>
      </c>
      <c r="F250" s="16">
        <f t="shared" si="24"/>
        <v>670.66</v>
      </c>
      <c r="G250" s="16">
        <f t="shared" si="26"/>
        <v>-320.65999999999997</v>
      </c>
      <c r="H250" s="16">
        <f>IF(J249&gt;$D$8,$D$8,(J249+Table3[[#This Row],[Interest]]))</f>
        <v>350</v>
      </c>
      <c r="I250" s="31"/>
      <c r="J250" s="18">
        <f t="shared" si="25"/>
        <v>210894.6</v>
      </c>
      <c r="K250" s="19"/>
      <c r="L250" s="28"/>
      <c r="M250" s="25"/>
      <c r="N250" s="25"/>
    </row>
    <row r="251" spans="2:14" x14ac:dyDescent="0.25">
      <c r="B251" s="22">
        <f t="shared" si="27"/>
        <v>239</v>
      </c>
      <c r="C251" s="38">
        <f t="shared" si="28"/>
        <v>51227</v>
      </c>
      <c r="D251" s="13"/>
      <c r="E251" s="23">
        <f t="shared" si="29"/>
        <v>210894.6</v>
      </c>
      <c r="F251" s="16">
        <f t="shared" si="24"/>
        <v>650.02</v>
      </c>
      <c r="G251" s="16">
        <f t="shared" si="26"/>
        <v>-300.02</v>
      </c>
      <c r="H251" s="16">
        <f>IF(J250&gt;$D$8,$D$8,(J250+Table3[[#This Row],[Interest]]))</f>
        <v>350</v>
      </c>
      <c r="I251" s="31"/>
      <c r="J251" s="18">
        <f t="shared" si="25"/>
        <v>211194.62</v>
      </c>
      <c r="K251" s="19"/>
      <c r="L251" s="28"/>
      <c r="M251" s="25"/>
      <c r="N251" s="25"/>
    </row>
    <row r="252" spans="2:14" x14ac:dyDescent="0.25">
      <c r="B252" s="22">
        <f t="shared" si="27"/>
        <v>240</v>
      </c>
      <c r="C252" s="38">
        <f t="shared" si="28"/>
        <v>51257</v>
      </c>
      <c r="D252" s="13"/>
      <c r="E252" s="23">
        <f t="shared" si="29"/>
        <v>211194.62</v>
      </c>
      <c r="F252" s="16">
        <f t="shared" si="24"/>
        <v>672.64</v>
      </c>
      <c r="G252" s="16">
        <f t="shared" si="26"/>
        <v>-322.64</v>
      </c>
      <c r="H252" s="16">
        <f>IF(J251&gt;$D$8,$D$8,(J251+Table3[[#This Row],[Interest]]))</f>
        <v>350</v>
      </c>
      <c r="I252" s="31"/>
      <c r="J252" s="18">
        <f t="shared" si="25"/>
        <v>211517.26</v>
      </c>
      <c r="K252" s="19"/>
      <c r="L252" s="28"/>
      <c r="M252" s="25"/>
      <c r="N252" s="25"/>
    </row>
    <row r="253" spans="2:14" x14ac:dyDescent="0.25">
      <c r="B253" s="22">
        <f t="shared" si="27"/>
        <v>241</v>
      </c>
      <c r="C253" s="38">
        <f t="shared" si="28"/>
        <v>51288</v>
      </c>
      <c r="D253" s="13"/>
      <c r="E253" s="23">
        <f t="shared" si="29"/>
        <v>211517.26</v>
      </c>
      <c r="F253" s="16">
        <f t="shared" si="24"/>
        <v>651.94000000000005</v>
      </c>
      <c r="G253" s="16">
        <f t="shared" si="26"/>
        <v>-301.94000000000005</v>
      </c>
      <c r="H253" s="16">
        <f>IF(J252&gt;$D$8,$D$8,(J252+Table3[[#This Row],[Interest]]))</f>
        <v>350</v>
      </c>
      <c r="I253" s="31"/>
      <c r="J253" s="18">
        <f t="shared" si="25"/>
        <v>211819.2</v>
      </c>
      <c r="K253" s="19"/>
      <c r="L253" s="28"/>
      <c r="M253" s="25"/>
      <c r="N253" s="25"/>
    </row>
    <row r="254" spans="2:14" x14ac:dyDescent="0.25">
      <c r="B254" s="22">
        <f t="shared" si="27"/>
        <v>242</v>
      </c>
      <c r="C254" s="38">
        <f t="shared" si="28"/>
        <v>51318</v>
      </c>
      <c r="D254" s="13"/>
      <c r="E254" s="23">
        <f t="shared" si="29"/>
        <v>211819.2</v>
      </c>
      <c r="F254" s="16">
        <f t="shared" si="24"/>
        <v>674.63</v>
      </c>
      <c r="G254" s="16">
        <f t="shared" si="26"/>
        <v>-324.63</v>
      </c>
      <c r="H254" s="16">
        <f>IF(J253&gt;$D$8,$D$8,(J253+Table3[[#This Row],[Interest]]))</f>
        <v>350</v>
      </c>
      <c r="I254" s="31"/>
      <c r="J254" s="18">
        <f t="shared" si="25"/>
        <v>212143.83000000002</v>
      </c>
      <c r="K254" s="19"/>
      <c r="L254" s="28"/>
      <c r="M254" s="25"/>
      <c r="N254" s="25"/>
    </row>
    <row r="255" spans="2:14" x14ac:dyDescent="0.25">
      <c r="B255" s="22">
        <f t="shared" si="27"/>
        <v>243</v>
      </c>
      <c r="C255" s="38">
        <f t="shared" si="28"/>
        <v>51349</v>
      </c>
      <c r="D255" s="13"/>
      <c r="E255" s="23">
        <f t="shared" si="29"/>
        <v>212143.83000000002</v>
      </c>
      <c r="F255" s="16">
        <f t="shared" si="24"/>
        <v>675.66</v>
      </c>
      <c r="G255" s="16">
        <f t="shared" si="26"/>
        <v>-325.65999999999997</v>
      </c>
      <c r="H255" s="16">
        <f>IF(J254&gt;$D$8,$D$8,(J254+Table3[[#This Row],[Interest]]))</f>
        <v>350</v>
      </c>
      <c r="I255" s="31"/>
      <c r="J255" s="18">
        <f t="shared" si="25"/>
        <v>212469.49000000002</v>
      </c>
      <c r="K255" s="19"/>
      <c r="L255" s="28"/>
      <c r="M255" s="25"/>
      <c r="N255" s="25"/>
    </row>
    <row r="256" spans="2:14" x14ac:dyDescent="0.25">
      <c r="B256" s="22">
        <f t="shared" si="27"/>
        <v>244</v>
      </c>
      <c r="C256" s="38">
        <f t="shared" si="28"/>
        <v>51380</v>
      </c>
      <c r="D256" s="13"/>
      <c r="E256" s="23">
        <f t="shared" si="29"/>
        <v>212469.49000000002</v>
      </c>
      <c r="F256" s="16">
        <f t="shared" si="24"/>
        <v>654.87</v>
      </c>
      <c r="G256" s="16">
        <f t="shared" si="26"/>
        <v>-304.87</v>
      </c>
      <c r="H256" s="16">
        <f>IF(J255&gt;$D$8,$D$8,(J255+Table3[[#This Row],[Interest]]))</f>
        <v>350</v>
      </c>
      <c r="I256" s="31"/>
      <c r="J256" s="18">
        <f t="shared" si="25"/>
        <v>212774.36000000002</v>
      </c>
      <c r="K256" s="19"/>
      <c r="L256" s="28"/>
      <c r="M256" s="25"/>
      <c r="N256" s="25"/>
    </row>
    <row r="257" spans="2:14" x14ac:dyDescent="0.25">
      <c r="B257" s="22">
        <f t="shared" si="27"/>
        <v>245</v>
      </c>
      <c r="C257" s="38">
        <f t="shared" si="28"/>
        <v>51410</v>
      </c>
      <c r="D257" s="13"/>
      <c r="E257" s="23">
        <f t="shared" si="29"/>
        <v>212774.36000000002</v>
      </c>
      <c r="F257" s="16">
        <f t="shared" si="24"/>
        <v>677.67</v>
      </c>
      <c r="G257" s="16">
        <f t="shared" si="26"/>
        <v>-327.66999999999996</v>
      </c>
      <c r="H257" s="16">
        <f>IF(J256&gt;$D$8,$D$8,(J256+Table3[[#This Row],[Interest]]))</f>
        <v>350</v>
      </c>
      <c r="I257" s="31"/>
      <c r="J257" s="18">
        <f t="shared" si="25"/>
        <v>213102.03000000003</v>
      </c>
      <c r="K257" s="19"/>
      <c r="L257" s="28"/>
      <c r="M257" s="25"/>
      <c r="N257" s="25"/>
    </row>
    <row r="258" spans="2:14" x14ac:dyDescent="0.25">
      <c r="B258" s="22">
        <f t="shared" si="27"/>
        <v>246</v>
      </c>
      <c r="C258" s="38">
        <f t="shared" si="28"/>
        <v>51441</v>
      </c>
      <c r="D258" s="13"/>
      <c r="E258" s="23">
        <f t="shared" si="29"/>
        <v>213102.03000000003</v>
      </c>
      <c r="F258" s="16">
        <f t="shared" si="24"/>
        <v>656.82</v>
      </c>
      <c r="G258" s="16">
        <f t="shared" si="26"/>
        <v>-306.82000000000005</v>
      </c>
      <c r="H258" s="16">
        <f>IF(J257&gt;$D$8,$D$8,(J257+Table3[[#This Row],[Interest]]))</f>
        <v>350</v>
      </c>
      <c r="I258" s="31"/>
      <c r="J258" s="18">
        <f t="shared" si="25"/>
        <v>213408.85000000003</v>
      </c>
      <c r="K258" s="19"/>
      <c r="L258" s="28"/>
      <c r="M258" s="25"/>
      <c r="N258" s="25"/>
    </row>
    <row r="259" spans="2:14" x14ac:dyDescent="0.25">
      <c r="B259" s="22">
        <f t="shared" si="27"/>
        <v>247</v>
      </c>
      <c r="C259" s="38">
        <f t="shared" si="28"/>
        <v>51471</v>
      </c>
      <c r="D259" s="13"/>
      <c r="E259" s="23">
        <f t="shared" si="29"/>
        <v>213408.85000000003</v>
      </c>
      <c r="F259" s="16">
        <f t="shared" si="24"/>
        <v>679.69</v>
      </c>
      <c r="G259" s="16">
        <f t="shared" si="26"/>
        <v>-329.69000000000005</v>
      </c>
      <c r="H259" s="16">
        <f>IF(J258&gt;$D$8,$D$8,(J258+Table3[[#This Row],[Interest]]))</f>
        <v>350</v>
      </c>
      <c r="I259" s="31"/>
      <c r="J259" s="18">
        <f t="shared" si="25"/>
        <v>213738.54000000004</v>
      </c>
      <c r="K259" s="19"/>
      <c r="L259" s="28"/>
      <c r="M259" s="25"/>
      <c r="N259" s="25"/>
    </row>
    <row r="260" spans="2:14" x14ac:dyDescent="0.25">
      <c r="B260" s="22">
        <f t="shared" si="27"/>
        <v>248</v>
      </c>
      <c r="C260" s="38">
        <f t="shared" si="28"/>
        <v>51502</v>
      </c>
      <c r="D260" s="13"/>
      <c r="E260" s="23">
        <f t="shared" si="29"/>
        <v>213738.54000000004</v>
      </c>
      <c r="F260" s="16">
        <f t="shared" si="24"/>
        <v>680.74</v>
      </c>
      <c r="G260" s="16">
        <f t="shared" si="26"/>
        <v>-330.74</v>
      </c>
      <c r="H260" s="16">
        <f>IF(J259&gt;$D$8,$D$8,(J259+Table3[[#This Row],[Interest]]))</f>
        <v>350</v>
      </c>
      <c r="I260" s="31"/>
      <c r="J260" s="18">
        <f t="shared" si="25"/>
        <v>214069.28000000003</v>
      </c>
      <c r="K260" s="19"/>
      <c r="L260" s="28"/>
      <c r="M260" s="25"/>
      <c r="N260" s="25"/>
    </row>
    <row r="261" spans="2:14" x14ac:dyDescent="0.25">
      <c r="B261" s="22">
        <f t="shared" si="27"/>
        <v>249</v>
      </c>
      <c r="C261" s="38">
        <f t="shared" si="28"/>
        <v>51533</v>
      </c>
      <c r="D261" s="13"/>
      <c r="E261" s="23">
        <f t="shared" si="29"/>
        <v>214069.28000000003</v>
      </c>
      <c r="F261" s="16">
        <f t="shared" si="24"/>
        <v>615.82000000000005</v>
      </c>
      <c r="G261" s="16">
        <f t="shared" si="26"/>
        <v>-265.82000000000005</v>
      </c>
      <c r="H261" s="16">
        <f>IF(J260&gt;$D$8,$D$8,(J260+Table3[[#This Row],[Interest]]))</f>
        <v>350</v>
      </c>
      <c r="I261" s="31"/>
      <c r="J261" s="18">
        <f t="shared" si="25"/>
        <v>214335.10000000003</v>
      </c>
      <c r="K261" s="19"/>
      <c r="L261" s="28"/>
      <c r="M261" s="25"/>
      <c r="N261" s="25"/>
    </row>
    <row r="262" spans="2:14" x14ac:dyDescent="0.25">
      <c r="B262" s="22">
        <f t="shared" si="27"/>
        <v>250</v>
      </c>
      <c r="C262" s="38">
        <f t="shared" si="28"/>
        <v>51561</v>
      </c>
      <c r="D262" s="13"/>
      <c r="E262" s="23">
        <f t="shared" si="29"/>
        <v>214335.10000000003</v>
      </c>
      <c r="F262" s="16">
        <f t="shared" si="24"/>
        <v>682.64</v>
      </c>
      <c r="G262" s="16">
        <f t="shared" si="26"/>
        <v>-332.64</v>
      </c>
      <c r="H262" s="16">
        <f>IF(J261&gt;$D$8,$D$8,(J261+Table3[[#This Row],[Interest]]))</f>
        <v>350</v>
      </c>
      <c r="I262" s="31"/>
      <c r="J262" s="18">
        <f t="shared" si="25"/>
        <v>214667.74000000005</v>
      </c>
      <c r="K262" s="19"/>
      <c r="L262" s="28"/>
      <c r="M262" s="25"/>
      <c r="N262" s="25"/>
    </row>
    <row r="263" spans="2:14" x14ac:dyDescent="0.25">
      <c r="B263" s="22">
        <f t="shared" si="27"/>
        <v>251</v>
      </c>
      <c r="C263" s="38">
        <f t="shared" si="28"/>
        <v>51592</v>
      </c>
      <c r="D263" s="13"/>
      <c r="E263" s="23">
        <f t="shared" si="29"/>
        <v>214667.74000000005</v>
      </c>
      <c r="F263" s="16">
        <f t="shared" si="24"/>
        <v>661.65</v>
      </c>
      <c r="G263" s="16">
        <f t="shared" si="26"/>
        <v>-311.64999999999998</v>
      </c>
      <c r="H263" s="16">
        <f>IF(J262&gt;$D$8,$D$8,(J262+Table3[[#This Row],[Interest]]))</f>
        <v>350</v>
      </c>
      <c r="I263" s="31"/>
      <c r="J263" s="18">
        <f t="shared" si="25"/>
        <v>214979.39000000004</v>
      </c>
      <c r="K263" s="19"/>
      <c r="L263" s="28"/>
      <c r="M263" s="25"/>
      <c r="N263" s="25"/>
    </row>
    <row r="264" spans="2:14" x14ac:dyDescent="0.25">
      <c r="B264" s="22">
        <f t="shared" si="27"/>
        <v>252</v>
      </c>
      <c r="C264" s="38">
        <f t="shared" si="28"/>
        <v>51622</v>
      </c>
      <c r="D264" s="13"/>
      <c r="E264" s="23">
        <f t="shared" si="29"/>
        <v>214979.39000000004</v>
      </c>
      <c r="F264" s="16">
        <f t="shared" si="24"/>
        <v>684.69</v>
      </c>
      <c r="G264" s="16">
        <f t="shared" si="26"/>
        <v>-334.69000000000005</v>
      </c>
      <c r="H264" s="16">
        <f>IF(J263&gt;$D$8,$D$8,(J263+Table3[[#This Row],[Interest]]))</f>
        <v>350</v>
      </c>
      <c r="I264" s="31"/>
      <c r="J264" s="18">
        <f t="shared" si="25"/>
        <v>215314.08000000005</v>
      </c>
      <c r="K264" s="19"/>
      <c r="L264" s="28"/>
      <c r="M264" s="25"/>
      <c r="N264" s="25"/>
    </row>
    <row r="265" spans="2:14" x14ac:dyDescent="0.25">
      <c r="B265" s="22">
        <f t="shared" si="27"/>
        <v>253</v>
      </c>
      <c r="C265" s="38">
        <f t="shared" si="28"/>
        <v>51653</v>
      </c>
      <c r="D265" s="13"/>
      <c r="E265" s="23">
        <f t="shared" si="29"/>
        <v>215314.08000000005</v>
      </c>
      <c r="F265" s="16">
        <f t="shared" si="24"/>
        <v>663.64</v>
      </c>
      <c r="G265" s="16">
        <f t="shared" si="26"/>
        <v>-313.64</v>
      </c>
      <c r="H265" s="16">
        <f>IF(J264&gt;$D$8,$D$8,(J264+Table3[[#This Row],[Interest]]))</f>
        <v>350</v>
      </c>
      <c r="I265" s="31"/>
      <c r="J265" s="18">
        <f t="shared" si="25"/>
        <v>215627.72000000006</v>
      </c>
      <c r="K265" s="19"/>
      <c r="L265" s="28"/>
      <c r="M265" s="25"/>
      <c r="N265" s="25"/>
    </row>
    <row r="266" spans="2:14" x14ac:dyDescent="0.25">
      <c r="B266" s="22">
        <f t="shared" si="27"/>
        <v>254</v>
      </c>
      <c r="C266" s="38">
        <f t="shared" si="28"/>
        <v>51683</v>
      </c>
      <c r="D266" s="13"/>
      <c r="E266" s="23">
        <f t="shared" si="29"/>
        <v>215627.72000000006</v>
      </c>
      <c r="F266" s="16">
        <f t="shared" si="24"/>
        <v>686.76</v>
      </c>
      <c r="G266" s="16">
        <f t="shared" si="26"/>
        <v>-336.76</v>
      </c>
      <c r="H266" s="16">
        <f>IF(J265&gt;$D$8,$D$8,(J265+Table3[[#This Row],[Interest]]))</f>
        <v>350</v>
      </c>
      <c r="I266" s="31"/>
      <c r="J266" s="18">
        <f t="shared" si="25"/>
        <v>215964.48000000007</v>
      </c>
      <c r="K266" s="19"/>
      <c r="L266" s="28"/>
      <c r="M266" s="25"/>
      <c r="N266" s="25"/>
    </row>
    <row r="267" spans="2:14" x14ac:dyDescent="0.25">
      <c r="B267" s="22">
        <f t="shared" si="27"/>
        <v>255</v>
      </c>
      <c r="C267" s="38">
        <f t="shared" si="28"/>
        <v>51714</v>
      </c>
      <c r="D267" s="13"/>
      <c r="E267" s="23">
        <f t="shared" si="29"/>
        <v>215964.48000000007</v>
      </c>
      <c r="F267" s="16">
        <f t="shared" si="24"/>
        <v>687.83</v>
      </c>
      <c r="G267" s="16">
        <f t="shared" si="26"/>
        <v>-337.83000000000004</v>
      </c>
      <c r="H267" s="16">
        <f>IF(J266&gt;$D$8,$D$8,(J266+Table3[[#This Row],[Interest]]))</f>
        <v>350</v>
      </c>
      <c r="I267" s="31"/>
      <c r="J267" s="18">
        <f t="shared" si="25"/>
        <v>216302.31000000006</v>
      </c>
      <c r="K267" s="19"/>
      <c r="L267" s="28"/>
      <c r="M267" s="25"/>
      <c r="N267" s="25"/>
    </row>
    <row r="268" spans="2:14" x14ac:dyDescent="0.25">
      <c r="B268" s="22">
        <f t="shared" si="27"/>
        <v>256</v>
      </c>
      <c r="C268" s="38">
        <f t="shared" si="28"/>
        <v>51745</v>
      </c>
      <c r="D268" s="13"/>
      <c r="E268" s="23">
        <f t="shared" si="29"/>
        <v>216302.31000000006</v>
      </c>
      <c r="F268" s="16">
        <f t="shared" si="24"/>
        <v>666.69</v>
      </c>
      <c r="G268" s="16">
        <f t="shared" si="26"/>
        <v>-316.69000000000005</v>
      </c>
      <c r="H268" s="16">
        <f>IF(J267&gt;$D$8,$D$8,(J267+Table3[[#This Row],[Interest]]))</f>
        <v>350</v>
      </c>
      <c r="I268" s="31"/>
      <c r="J268" s="18">
        <f t="shared" si="25"/>
        <v>216619.00000000006</v>
      </c>
      <c r="K268" s="19"/>
      <c r="L268" s="28"/>
      <c r="M268" s="25"/>
      <c r="N268" s="25"/>
    </row>
    <row r="269" spans="2:14" x14ac:dyDescent="0.25">
      <c r="B269" s="22">
        <f t="shared" si="27"/>
        <v>257</v>
      </c>
      <c r="C269" s="38">
        <f t="shared" si="28"/>
        <v>51775</v>
      </c>
      <c r="D269" s="13"/>
      <c r="E269" s="23">
        <f t="shared" si="29"/>
        <v>216619.00000000006</v>
      </c>
      <c r="F269" s="16">
        <f t="shared" ref="F269:F332" si="30">ROUND(((C270-C269)*E269*($H$6/365)),2)</f>
        <v>689.92</v>
      </c>
      <c r="G269" s="16">
        <f t="shared" si="26"/>
        <v>-339.91999999999996</v>
      </c>
      <c r="H269" s="16">
        <f>IF(J268&gt;$D$8,$D$8,(J268+Table3[[#This Row],[Interest]]))</f>
        <v>350</v>
      </c>
      <c r="I269" s="31"/>
      <c r="J269" s="18">
        <f t="shared" ref="J269:J332" si="31">IF((E269+F269-H269-I269)&lt;0,0,E269+F269-H269-I269)</f>
        <v>216958.92000000007</v>
      </c>
      <c r="K269" s="19"/>
      <c r="L269" s="28"/>
      <c r="M269" s="25"/>
      <c r="N269" s="25"/>
    </row>
    <row r="270" spans="2:14" x14ac:dyDescent="0.25">
      <c r="B270" s="22">
        <f t="shared" si="27"/>
        <v>258</v>
      </c>
      <c r="C270" s="38">
        <f t="shared" si="28"/>
        <v>51806</v>
      </c>
      <c r="D270" s="13"/>
      <c r="E270" s="23">
        <f t="shared" si="29"/>
        <v>216958.92000000007</v>
      </c>
      <c r="F270" s="16">
        <f t="shared" si="30"/>
        <v>668.71</v>
      </c>
      <c r="G270" s="16">
        <f t="shared" ref="G270:G333" si="32">IF(H270="","0",H270-F270)</f>
        <v>-318.71000000000004</v>
      </c>
      <c r="H270" s="16">
        <f>IF(J269&gt;$D$8,$D$8,(J269+Table3[[#This Row],[Interest]]))</f>
        <v>350</v>
      </c>
      <c r="I270" s="31"/>
      <c r="J270" s="18">
        <f t="shared" si="31"/>
        <v>217277.63000000006</v>
      </c>
      <c r="K270" s="19"/>
      <c r="L270" s="28"/>
      <c r="M270" s="25"/>
      <c r="N270" s="25"/>
    </row>
    <row r="271" spans="2:14" x14ac:dyDescent="0.25">
      <c r="B271" s="22">
        <f t="shared" ref="B271:B334" si="33">B270+1</f>
        <v>259</v>
      </c>
      <c r="C271" s="38">
        <f t="shared" ref="C271:C334" si="34">EDATE(C270,1)</f>
        <v>51836</v>
      </c>
      <c r="D271" s="13"/>
      <c r="E271" s="23">
        <f t="shared" si="29"/>
        <v>217277.63000000006</v>
      </c>
      <c r="F271" s="16">
        <f t="shared" si="30"/>
        <v>692.01</v>
      </c>
      <c r="G271" s="16">
        <f t="shared" si="32"/>
        <v>-342.01</v>
      </c>
      <c r="H271" s="16">
        <f>IF(J270&gt;$D$8,$D$8,(J270+Table3[[#This Row],[Interest]]))</f>
        <v>350</v>
      </c>
      <c r="I271" s="31"/>
      <c r="J271" s="18">
        <f t="shared" si="31"/>
        <v>217619.64000000007</v>
      </c>
      <c r="K271" s="19"/>
      <c r="L271" s="28"/>
      <c r="M271" s="25"/>
      <c r="N271" s="25"/>
    </row>
    <row r="272" spans="2:14" x14ac:dyDescent="0.25">
      <c r="B272" s="22">
        <f t="shared" si="33"/>
        <v>260</v>
      </c>
      <c r="C272" s="38">
        <f t="shared" si="34"/>
        <v>51867</v>
      </c>
      <c r="D272" s="13"/>
      <c r="E272" s="23">
        <f t="shared" si="29"/>
        <v>217619.64000000007</v>
      </c>
      <c r="F272" s="16">
        <f t="shared" si="30"/>
        <v>693.1</v>
      </c>
      <c r="G272" s="16">
        <f t="shared" si="32"/>
        <v>-343.1</v>
      </c>
      <c r="H272" s="16">
        <f>IF(J271&gt;$D$8,$D$8,(J271+Table3[[#This Row],[Interest]]))</f>
        <v>350</v>
      </c>
      <c r="I272" s="31"/>
      <c r="J272" s="18">
        <f t="shared" si="31"/>
        <v>217962.74000000008</v>
      </c>
      <c r="K272" s="19"/>
      <c r="L272" s="28"/>
      <c r="M272" s="25"/>
      <c r="N272" s="25"/>
    </row>
    <row r="273" spans="2:14" x14ac:dyDescent="0.25">
      <c r="B273" s="22">
        <f t="shared" si="33"/>
        <v>261</v>
      </c>
      <c r="C273" s="38">
        <f t="shared" si="34"/>
        <v>51898</v>
      </c>
      <c r="D273" s="13"/>
      <c r="E273" s="23">
        <f t="shared" si="29"/>
        <v>217962.74000000008</v>
      </c>
      <c r="F273" s="16">
        <f t="shared" si="30"/>
        <v>627.02</v>
      </c>
      <c r="G273" s="16">
        <f t="shared" si="32"/>
        <v>-277.02</v>
      </c>
      <c r="H273" s="16">
        <f>IF(J272&gt;$D$8,$D$8,(J272+Table3[[#This Row],[Interest]]))</f>
        <v>350</v>
      </c>
      <c r="I273" s="31"/>
      <c r="J273" s="18">
        <f t="shared" si="31"/>
        <v>218239.76000000007</v>
      </c>
      <c r="K273" s="19"/>
      <c r="L273" s="28"/>
      <c r="M273" s="25"/>
      <c r="N273" s="25"/>
    </row>
    <row r="274" spans="2:14" x14ac:dyDescent="0.25">
      <c r="B274" s="22">
        <f t="shared" si="33"/>
        <v>262</v>
      </c>
      <c r="C274" s="38">
        <f t="shared" si="34"/>
        <v>51926</v>
      </c>
      <c r="D274" s="13"/>
      <c r="E274" s="23">
        <f t="shared" si="29"/>
        <v>218239.76000000007</v>
      </c>
      <c r="F274" s="16">
        <f t="shared" si="30"/>
        <v>695.08</v>
      </c>
      <c r="G274" s="16">
        <f t="shared" si="32"/>
        <v>-345.08000000000004</v>
      </c>
      <c r="H274" s="16">
        <f>IF(J273&gt;$D$8,$D$8,(J273+Table3[[#This Row],[Interest]]))</f>
        <v>350</v>
      </c>
      <c r="I274" s="31"/>
      <c r="J274" s="18">
        <f t="shared" si="31"/>
        <v>218584.84000000005</v>
      </c>
      <c r="K274" s="19"/>
      <c r="L274" s="28"/>
      <c r="M274" s="25"/>
      <c r="N274" s="25"/>
    </row>
    <row r="275" spans="2:14" x14ac:dyDescent="0.25">
      <c r="B275" s="22">
        <f t="shared" si="33"/>
        <v>263</v>
      </c>
      <c r="C275" s="38">
        <f t="shared" si="34"/>
        <v>51957</v>
      </c>
      <c r="D275" s="13"/>
      <c r="E275" s="23">
        <f t="shared" si="29"/>
        <v>218584.84000000005</v>
      </c>
      <c r="F275" s="16">
        <f t="shared" si="30"/>
        <v>673.72</v>
      </c>
      <c r="G275" s="16">
        <f t="shared" si="32"/>
        <v>-323.72000000000003</v>
      </c>
      <c r="H275" s="16">
        <f>IF(J274&gt;$D$8,$D$8,(J274+Table3[[#This Row],[Interest]]))</f>
        <v>350</v>
      </c>
      <c r="I275" s="31"/>
      <c r="J275" s="18">
        <f t="shared" si="31"/>
        <v>218908.56000000006</v>
      </c>
      <c r="K275" s="19"/>
      <c r="L275" s="28"/>
      <c r="M275" s="25"/>
      <c r="N275" s="25"/>
    </row>
    <row r="276" spans="2:14" x14ac:dyDescent="0.25">
      <c r="B276" s="22">
        <f t="shared" si="33"/>
        <v>264</v>
      </c>
      <c r="C276" s="38">
        <f t="shared" si="34"/>
        <v>51987</v>
      </c>
      <c r="D276" s="13"/>
      <c r="E276" s="23">
        <f t="shared" si="29"/>
        <v>218908.56000000006</v>
      </c>
      <c r="F276" s="16">
        <f t="shared" si="30"/>
        <v>697.21</v>
      </c>
      <c r="G276" s="16">
        <f t="shared" si="32"/>
        <v>-347.21000000000004</v>
      </c>
      <c r="H276" s="16">
        <f>IF(J275&gt;$D$8,$D$8,(J275+Table3[[#This Row],[Interest]]))</f>
        <v>350</v>
      </c>
      <c r="I276" s="31"/>
      <c r="J276" s="18">
        <f t="shared" si="31"/>
        <v>219255.77000000005</v>
      </c>
      <c r="K276" s="19"/>
      <c r="L276" s="28"/>
      <c r="M276" s="25"/>
      <c r="N276" s="25"/>
    </row>
    <row r="277" spans="2:14" x14ac:dyDescent="0.25">
      <c r="B277" s="22">
        <f t="shared" si="33"/>
        <v>265</v>
      </c>
      <c r="C277" s="38">
        <f t="shared" si="34"/>
        <v>52018</v>
      </c>
      <c r="D277" s="13"/>
      <c r="E277" s="23">
        <f t="shared" si="29"/>
        <v>219255.77000000005</v>
      </c>
      <c r="F277" s="16">
        <f t="shared" si="30"/>
        <v>675.79</v>
      </c>
      <c r="G277" s="16">
        <f t="shared" si="32"/>
        <v>-325.78999999999996</v>
      </c>
      <c r="H277" s="16">
        <f>IF(J276&gt;$D$8,$D$8,(J276+Table3[[#This Row],[Interest]]))</f>
        <v>350</v>
      </c>
      <c r="I277" s="31"/>
      <c r="J277" s="18">
        <f t="shared" si="31"/>
        <v>219581.56000000006</v>
      </c>
      <c r="K277" s="19"/>
      <c r="L277" s="28"/>
      <c r="M277" s="25"/>
      <c r="N277" s="25"/>
    </row>
    <row r="278" spans="2:14" x14ac:dyDescent="0.25">
      <c r="B278" s="22">
        <f t="shared" si="33"/>
        <v>266</v>
      </c>
      <c r="C278" s="38">
        <f t="shared" si="34"/>
        <v>52048</v>
      </c>
      <c r="D278" s="13"/>
      <c r="E278" s="23">
        <f t="shared" si="29"/>
        <v>219581.56000000006</v>
      </c>
      <c r="F278" s="16">
        <f t="shared" si="30"/>
        <v>699.35</v>
      </c>
      <c r="G278" s="16">
        <f t="shared" si="32"/>
        <v>-349.35</v>
      </c>
      <c r="H278" s="16">
        <f>IF(J277&gt;$D$8,$D$8,(J277+Table3[[#This Row],[Interest]]))</f>
        <v>350</v>
      </c>
      <c r="I278" s="31"/>
      <c r="J278" s="18">
        <f t="shared" si="31"/>
        <v>219930.91000000006</v>
      </c>
      <c r="K278" s="19"/>
      <c r="L278" s="28"/>
      <c r="M278" s="25"/>
      <c r="N278" s="25"/>
    </row>
    <row r="279" spans="2:14" x14ac:dyDescent="0.25">
      <c r="B279" s="22">
        <f t="shared" si="33"/>
        <v>267</v>
      </c>
      <c r="C279" s="38">
        <f t="shared" si="34"/>
        <v>52079</v>
      </c>
      <c r="D279" s="13"/>
      <c r="E279" s="23">
        <f t="shared" si="29"/>
        <v>219930.91000000006</v>
      </c>
      <c r="F279" s="16">
        <f t="shared" si="30"/>
        <v>700.46</v>
      </c>
      <c r="G279" s="16">
        <f t="shared" si="32"/>
        <v>-350.46000000000004</v>
      </c>
      <c r="H279" s="16">
        <f>IF(J278&gt;$D$8,$D$8,(J278+Table3[[#This Row],[Interest]]))</f>
        <v>350</v>
      </c>
      <c r="I279" s="31"/>
      <c r="J279" s="18">
        <f t="shared" si="31"/>
        <v>220281.37000000005</v>
      </c>
      <c r="K279" s="19"/>
      <c r="L279" s="28"/>
      <c r="M279" s="25"/>
      <c r="N279" s="25"/>
    </row>
    <row r="280" spans="2:14" x14ac:dyDescent="0.25">
      <c r="B280" s="22">
        <f t="shared" si="33"/>
        <v>268</v>
      </c>
      <c r="C280" s="38">
        <f t="shared" si="34"/>
        <v>52110</v>
      </c>
      <c r="D280" s="13"/>
      <c r="E280" s="23">
        <f t="shared" si="29"/>
        <v>220281.37000000005</v>
      </c>
      <c r="F280" s="16">
        <f t="shared" si="30"/>
        <v>678.95</v>
      </c>
      <c r="G280" s="16">
        <f t="shared" si="32"/>
        <v>-328.95000000000005</v>
      </c>
      <c r="H280" s="16">
        <f>IF(J279&gt;$D$8,$D$8,(J279+Table3[[#This Row],[Interest]]))</f>
        <v>350</v>
      </c>
      <c r="I280" s="31"/>
      <c r="J280" s="18">
        <f t="shared" si="31"/>
        <v>220610.32000000007</v>
      </c>
      <c r="K280" s="19"/>
      <c r="L280" s="28"/>
      <c r="M280" s="25"/>
      <c r="N280" s="25"/>
    </row>
    <row r="281" spans="2:14" x14ac:dyDescent="0.25">
      <c r="B281" s="22">
        <f t="shared" si="33"/>
        <v>269</v>
      </c>
      <c r="C281" s="38">
        <f t="shared" si="34"/>
        <v>52140</v>
      </c>
      <c r="D281" s="13"/>
      <c r="E281" s="23">
        <f t="shared" si="29"/>
        <v>220610.32000000007</v>
      </c>
      <c r="F281" s="16">
        <f t="shared" si="30"/>
        <v>702.63</v>
      </c>
      <c r="G281" s="16">
        <f t="shared" si="32"/>
        <v>-352.63</v>
      </c>
      <c r="H281" s="16">
        <f>IF(J280&gt;$D$8,$D$8,(J280+Table3[[#This Row],[Interest]]))</f>
        <v>350</v>
      </c>
      <c r="I281" s="31"/>
      <c r="J281" s="18">
        <f t="shared" si="31"/>
        <v>220962.95000000007</v>
      </c>
      <c r="K281" s="19"/>
      <c r="L281" s="28"/>
      <c r="M281" s="25"/>
      <c r="N281" s="25"/>
    </row>
    <row r="282" spans="2:14" x14ac:dyDescent="0.25">
      <c r="B282" s="22">
        <f t="shared" si="33"/>
        <v>270</v>
      </c>
      <c r="C282" s="38">
        <f t="shared" si="34"/>
        <v>52171</v>
      </c>
      <c r="D282" s="13"/>
      <c r="E282" s="23">
        <f t="shared" si="29"/>
        <v>220962.95000000007</v>
      </c>
      <c r="F282" s="16">
        <f t="shared" si="30"/>
        <v>681.05</v>
      </c>
      <c r="G282" s="16">
        <f t="shared" si="32"/>
        <v>-331.04999999999995</v>
      </c>
      <c r="H282" s="16">
        <f>IF(J281&gt;$D$8,$D$8,(J281+Table3[[#This Row],[Interest]]))</f>
        <v>350</v>
      </c>
      <c r="I282" s="31"/>
      <c r="J282" s="18">
        <f t="shared" si="31"/>
        <v>221294.00000000006</v>
      </c>
      <c r="K282" s="19"/>
      <c r="L282" s="28"/>
      <c r="M282" s="25"/>
      <c r="N282" s="25"/>
    </row>
    <row r="283" spans="2:14" x14ac:dyDescent="0.25">
      <c r="B283" s="22">
        <f t="shared" si="33"/>
        <v>271</v>
      </c>
      <c r="C283" s="38">
        <f t="shared" si="34"/>
        <v>52201</v>
      </c>
      <c r="D283" s="13"/>
      <c r="E283" s="23">
        <f t="shared" si="29"/>
        <v>221294.00000000006</v>
      </c>
      <c r="F283" s="16">
        <f t="shared" si="30"/>
        <v>704.81</v>
      </c>
      <c r="G283" s="16">
        <f t="shared" si="32"/>
        <v>-354.80999999999995</v>
      </c>
      <c r="H283" s="16">
        <f>IF(J282&gt;$D$8,$D$8,(J282+Table3[[#This Row],[Interest]]))</f>
        <v>350</v>
      </c>
      <c r="I283" s="31"/>
      <c r="J283" s="18">
        <f t="shared" si="31"/>
        <v>221648.81000000006</v>
      </c>
      <c r="K283" s="19"/>
      <c r="L283" s="28"/>
      <c r="M283" s="25"/>
      <c r="N283" s="25"/>
    </row>
    <row r="284" spans="2:14" x14ac:dyDescent="0.25">
      <c r="B284" s="22">
        <f t="shared" si="33"/>
        <v>272</v>
      </c>
      <c r="C284" s="38">
        <f t="shared" si="34"/>
        <v>52232</v>
      </c>
      <c r="D284" s="13"/>
      <c r="E284" s="23">
        <f t="shared" si="29"/>
        <v>221648.81000000006</v>
      </c>
      <c r="F284" s="16">
        <f t="shared" si="30"/>
        <v>705.94</v>
      </c>
      <c r="G284" s="16">
        <f t="shared" si="32"/>
        <v>-355.94000000000005</v>
      </c>
      <c r="H284" s="16">
        <f>IF(J283&gt;$D$8,$D$8,(J283+Table3[[#This Row],[Interest]]))</f>
        <v>350</v>
      </c>
      <c r="I284" s="31"/>
      <c r="J284" s="18">
        <f t="shared" si="31"/>
        <v>222004.75000000006</v>
      </c>
      <c r="K284" s="19"/>
      <c r="L284" s="28"/>
      <c r="M284" s="25"/>
      <c r="N284" s="25"/>
    </row>
    <row r="285" spans="2:14" x14ac:dyDescent="0.25">
      <c r="B285" s="22">
        <f t="shared" si="33"/>
        <v>273</v>
      </c>
      <c r="C285" s="38">
        <f t="shared" si="34"/>
        <v>52263</v>
      </c>
      <c r="D285" s="13"/>
      <c r="E285" s="23">
        <f t="shared" si="29"/>
        <v>222004.75000000006</v>
      </c>
      <c r="F285" s="16">
        <f t="shared" si="30"/>
        <v>638.64</v>
      </c>
      <c r="G285" s="16">
        <f t="shared" si="32"/>
        <v>-288.64</v>
      </c>
      <c r="H285" s="16">
        <f>IF(J284&gt;$D$8,$D$8,(J284+Table3[[#This Row],[Interest]]))</f>
        <v>350</v>
      </c>
      <c r="I285" s="31"/>
      <c r="J285" s="18">
        <f t="shared" si="31"/>
        <v>222293.39000000007</v>
      </c>
      <c r="K285" s="19"/>
      <c r="L285" s="28"/>
      <c r="M285" s="25"/>
      <c r="N285" s="25"/>
    </row>
    <row r="286" spans="2:14" x14ac:dyDescent="0.25">
      <c r="B286" s="22">
        <f t="shared" si="33"/>
        <v>274</v>
      </c>
      <c r="C286" s="38">
        <f t="shared" si="34"/>
        <v>52291</v>
      </c>
      <c r="D286" s="13"/>
      <c r="E286" s="23">
        <f t="shared" si="29"/>
        <v>222293.39000000007</v>
      </c>
      <c r="F286" s="16">
        <f t="shared" si="30"/>
        <v>707.99</v>
      </c>
      <c r="G286" s="16">
        <f t="shared" si="32"/>
        <v>-357.99</v>
      </c>
      <c r="H286" s="16">
        <f>IF(J285&gt;$D$8,$D$8,(J285+Table3[[#This Row],[Interest]]))</f>
        <v>350</v>
      </c>
      <c r="I286" s="31"/>
      <c r="J286" s="18">
        <f t="shared" si="31"/>
        <v>222651.38000000006</v>
      </c>
      <c r="K286" s="19"/>
      <c r="L286" s="28"/>
      <c r="M286" s="25"/>
      <c r="N286" s="25"/>
    </row>
    <row r="287" spans="2:14" x14ac:dyDescent="0.25">
      <c r="B287" s="22">
        <f t="shared" si="33"/>
        <v>275</v>
      </c>
      <c r="C287" s="38">
        <f t="shared" si="34"/>
        <v>52322</v>
      </c>
      <c r="D287" s="13"/>
      <c r="E287" s="23">
        <f t="shared" si="29"/>
        <v>222651.38000000006</v>
      </c>
      <c r="F287" s="16">
        <f t="shared" si="30"/>
        <v>686.25</v>
      </c>
      <c r="G287" s="16">
        <f t="shared" si="32"/>
        <v>-336.25</v>
      </c>
      <c r="H287" s="16">
        <f>IF(J286&gt;$D$8,$D$8,(J286+Table3[[#This Row],[Interest]]))</f>
        <v>350</v>
      </c>
      <c r="I287" s="31"/>
      <c r="J287" s="18">
        <f t="shared" si="31"/>
        <v>222987.63000000006</v>
      </c>
      <c r="K287" s="19"/>
      <c r="L287" s="28"/>
      <c r="M287" s="25"/>
      <c r="N287" s="25"/>
    </row>
    <row r="288" spans="2:14" x14ac:dyDescent="0.25">
      <c r="B288" s="22">
        <f t="shared" si="33"/>
        <v>276</v>
      </c>
      <c r="C288" s="38">
        <f t="shared" si="34"/>
        <v>52352</v>
      </c>
      <c r="D288" s="13"/>
      <c r="E288" s="23">
        <f t="shared" si="29"/>
        <v>222987.63000000006</v>
      </c>
      <c r="F288" s="16">
        <f t="shared" si="30"/>
        <v>710.2</v>
      </c>
      <c r="G288" s="16">
        <f t="shared" si="32"/>
        <v>-360.20000000000005</v>
      </c>
      <c r="H288" s="16">
        <f>IF(J287&gt;$D$8,$D$8,(J287+Table3[[#This Row],[Interest]]))</f>
        <v>350</v>
      </c>
      <c r="I288" s="31"/>
      <c r="J288" s="18">
        <f t="shared" si="31"/>
        <v>223347.83000000007</v>
      </c>
      <c r="K288" s="19"/>
      <c r="L288" s="28"/>
      <c r="M288" s="25"/>
      <c r="N288" s="25"/>
    </row>
    <row r="289" spans="2:14" x14ac:dyDescent="0.25">
      <c r="B289" s="22">
        <f t="shared" si="33"/>
        <v>277</v>
      </c>
      <c r="C289" s="38">
        <f t="shared" si="34"/>
        <v>52383</v>
      </c>
      <c r="D289" s="13"/>
      <c r="E289" s="23">
        <f t="shared" si="29"/>
        <v>223347.83000000007</v>
      </c>
      <c r="F289" s="16">
        <f t="shared" si="30"/>
        <v>688.4</v>
      </c>
      <c r="G289" s="16">
        <f t="shared" si="32"/>
        <v>-338.4</v>
      </c>
      <c r="H289" s="16">
        <f>IF(J288&gt;$D$8,$D$8,(J288+Table3[[#This Row],[Interest]]))</f>
        <v>350</v>
      </c>
      <c r="I289" s="31"/>
      <c r="J289" s="18">
        <f t="shared" si="31"/>
        <v>223686.23000000007</v>
      </c>
      <c r="K289" s="19"/>
      <c r="L289" s="28"/>
      <c r="M289" s="25"/>
      <c r="N289" s="25"/>
    </row>
    <row r="290" spans="2:14" x14ac:dyDescent="0.25">
      <c r="B290" s="22">
        <f t="shared" si="33"/>
        <v>278</v>
      </c>
      <c r="C290" s="38">
        <f t="shared" si="34"/>
        <v>52413</v>
      </c>
      <c r="D290" s="13"/>
      <c r="E290" s="23">
        <f t="shared" si="29"/>
        <v>223686.23000000007</v>
      </c>
      <c r="F290" s="16">
        <f t="shared" si="30"/>
        <v>712.43</v>
      </c>
      <c r="G290" s="16">
        <f t="shared" si="32"/>
        <v>-362.42999999999995</v>
      </c>
      <c r="H290" s="16">
        <f>IF(J289&gt;$D$8,$D$8,(J289+Table3[[#This Row],[Interest]]))</f>
        <v>350</v>
      </c>
      <c r="I290" s="31"/>
      <c r="J290" s="18">
        <f t="shared" si="31"/>
        <v>224048.66000000006</v>
      </c>
      <c r="K290" s="19"/>
      <c r="L290" s="28"/>
      <c r="M290" s="25"/>
      <c r="N290" s="25"/>
    </row>
    <row r="291" spans="2:14" x14ac:dyDescent="0.25">
      <c r="B291" s="22">
        <f t="shared" si="33"/>
        <v>279</v>
      </c>
      <c r="C291" s="38">
        <f t="shared" si="34"/>
        <v>52444</v>
      </c>
      <c r="D291" s="13"/>
      <c r="E291" s="23">
        <f t="shared" si="29"/>
        <v>224048.66000000006</v>
      </c>
      <c r="F291" s="16">
        <f t="shared" si="30"/>
        <v>713.58</v>
      </c>
      <c r="G291" s="16">
        <f t="shared" si="32"/>
        <v>-363.58000000000004</v>
      </c>
      <c r="H291" s="16">
        <f>IF(J290&gt;$D$8,$D$8,(J290+Table3[[#This Row],[Interest]]))</f>
        <v>350</v>
      </c>
      <c r="I291" s="31"/>
      <c r="J291" s="18">
        <f t="shared" si="31"/>
        <v>224412.24000000005</v>
      </c>
      <c r="K291" s="19"/>
      <c r="L291" s="28"/>
      <c r="M291" s="25"/>
      <c r="N291" s="25"/>
    </row>
    <row r="292" spans="2:14" x14ac:dyDescent="0.25">
      <c r="B292" s="22">
        <f t="shared" si="33"/>
        <v>280</v>
      </c>
      <c r="C292" s="38">
        <f t="shared" si="34"/>
        <v>52475</v>
      </c>
      <c r="D292" s="13"/>
      <c r="E292" s="23">
        <f t="shared" si="29"/>
        <v>224412.24000000005</v>
      </c>
      <c r="F292" s="16">
        <f t="shared" si="30"/>
        <v>691.68</v>
      </c>
      <c r="G292" s="16">
        <f t="shared" si="32"/>
        <v>-341.67999999999995</v>
      </c>
      <c r="H292" s="16">
        <f>IF(J291&gt;$D$8,$D$8,(J291+Table3[[#This Row],[Interest]]))</f>
        <v>350</v>
      </c>
      <c r="I292" s="31"/>
      <c r="J292" s="18">
        <f t="shared" si="31"/>
        <v>224753.92000000004</v>
      </c>
      <c r="K292" s="19"/>
      <c r="L292" s="28"/>
      <c r="M292" s="25"/>
      <c r="N292" s="25"/>
    </row>
    <row r="293" spans="2:14" x14ac:dyDescent="0.25">
      <c r="B293" s="22">
        <f t="shared" si="33"/>
        <v>281</v>
      </c>
      <c r="C293" s="38">
        <f t="shared" si="34"/>
        <v>52505</v>
      </c>
      <c r="D293" s="13"/>
      <c r="E293" s="23">
        <f t="shared" si="29"/>
        <v>224753.92000000004</v>
      </c>
      <c r="F293" s="16">
        <f t="shared" si="30"/>
        <v>715.83</v>
      </c>
      <c r="G293" s="16">
        <f t="shared" si="32"/>
        <v>-365.83000000000004</v>
      </c>
      <c r="H293" s="16">
        <f>IF(J292&gt;$D$8,$D$8,(J292+Table3[[#This Row],[Interest]]))</f>
        <v>350</v>
      </c>
      <c r="I293" s="31"/>
      <c r="J293" s="18">
        <f t="shared" si="31"/>
        <v>225119.75000000003</v>
      </c>
      <c r="K293" s="19"/>
      <c r="L293" s="28"/>
      <c r="M293" s="25"/>
      <c r="N293" s="25"/>
    </row>
    <row r="294" spans="2:14" x14ac:dyDescent="0.25">
      <c r="B294" s="22">
        <f t="shared" si="33"/>
        <v>282</v>
      </c>
      <c r="C294" s="38">
        <f t="shared" si="34"/>
        <v>52536</v>
      </c>
      <c r="D294" s="13"/>
      <c r="E294" s="23">
        <f t="shared" si="29"/>
        <v>225119.75000000003</v>
      </c>
      <c r="F294" s="16">
        <f t="shared" si="30"/>
        <v>693.86</v>
      </c>
      <c r="G294" s="16">
        <f t="shared" si="32"/>
        <v>-343.86</v>
      </c>
      <c r="H294" s="16">
        <f>IF(J293&gt;$D$8,$D$8,(J293+Table3[[#This Row],[Interest]]))</f>
        <v>350</v>
      </c>
      <c r="I294" s="31"/>
      <c r="J294" s="18">
        <f t="shared" si="31"/>
        <v>225463.61000000002</v>
      </c>
      <c r="K294" s="19"/>
      <c r="L294" s="28"/>
      <c r="M294" s="25"/>
      <c r="N294" s="25"/>
    </row>
    <row r="295" spans="2:14" x14ac:dyDescent="0.25">
      <c r="B295" s="22">
        <f t="shared" si="33"/>
        <v>283</v>
      </c>
      <c r="C295" s="38">
        <f t="shared" si="34"/>
        <v>52566</v>
      </c>
      <c r="D295" s="13"/>
      <c r="E295" s="23">
        <f t="shared" si="29"/>
        <v>225463.61000000002</v>
      </c>
      <c r="F295" s="16">
        <f t="shared" si="30"/>
        <v>718.09</v>
      </c>
      <c r="G295" s="16">
        <f t="shared" si="32"/>
        <v>-368.09000000000003</v>
      </c>
      <c r="H295" s="16">
        <f>IF(J294&gt;$D$8,$D$8,(J294+Table3[[#This Row],[Interest]]))</f>
        <v>350</v>
      </c>
      <c r="I295" s="31"/>
      <c r="J295" s="18">
        <f t="shared" si="31"/>
        <v>225831.7</v>
      </c>
      <c r="K295" s="19"/>
      <c r="L295" s="28"/>
      <c r="M295" s="25"/>
      <c r="N295" s="25"/>
    </row>
    <row r="296" spans="2:14" x14ac:dyDescent="0.25">
      <c r="B296" s="22">
        <f t="shared" si="33"/>
        <v>284</v>
      </c>
      <c r="C296" s="38">
        <f t="shared" si="34"/>
        <v>52597</v>
      </c>
      <c r="D296" s="13"/>
      <c r="E296" s="23">
        <f t="shared" si="29"/>
        <v>225831.7</v>
      </c>
      <c r="F296" s="16">
        <f t="shared" si="30"/>
        <v>719.26</v>
      </c>
      <c r="G296" s="16">
        <f t="shared" si="32"/>
        <v>-369.26</v>
      </c>
      <c r="H296" s="16">
        <f>IF(J295&gt;$D$8,$D$8,(J295+Table3[[#This Row],[Interest]]))</f>
        <v>350</v>
      </c>
      <c r="I296" s="31"/>
      <c r="J296" s="18">
        <f t="shared" si="31"/>
        <v>226200.96000000002</v>
      </c>
      <c r="K296" s="19"/>
      <c r="L296" s="28"/>
      <c r="M296" s="25"/>
      <c r="N296" s="25"/>
    </row>
    <row r="297" spans="2:14" x14ac:dyDescent="0.25">
      <c r="B297" s="22">
        <f t="shared" si="33"/>
        <v>285</v>
      </c>
      <c r="C297" s="38">
        <f t="shared" si="34"/>
        <v>52628</v>
      </c>
      <c r="D297" s="13"/>
      <c r="E297" s="23">
        <f t="shared" si="29"/>
        <v>226200.96000000002</v>
      </c>
      <c r="F297" s="16">
        <f t="shared" si="30"/>
        <v>673.95</v>
      </c>
      <c r="G297" s="16">
        <f t="shared" si="32"/>
        <v>-323.95000000000005</v>
      </c>
      <c r="H297" s="16">
        <f>IF(J296&gt;$D$8,$D$8,(J296+Table3[[#This Row],[Interest]]))</f>
        <v>350</v>
      </c>
      <c r="I297" s="31"/>
      <c r="J297" s="18">
        <f t="shared" si="31"/>
        <v>226524.91000000003</v>
      </c>
      <c r="K297" s="19"/>
      <c r="L297" s="28"/>
      <c r="M297" s="25"/>
      <c r="N297" s="25"/>
    </row>
    <row r="298" spans="2:14" x14ac:dyDescent="0.25">
      <c r="B298" s="22">
        <f t="shared" si="33"/>
        <v>286</v>
      </c>
      <c r="C298" s="38">
        <f t="shared" si="34"/>
        <v>52657</v>
      </c>
      <c r="D298" s="13"/>
      <c r="E298" s="23">
        <f t="shared" si="29"/>
        <v>226524.91000000003</v>
      </c>
      <c r="F298" s="16">
        <f t="shared" si="30"/>
        <v>721.47</v>
      </c>
      <c r="G298" s="16">
        <f t="shared" si="32"/>
        <v>-371.47</v>
      </c>
      <c r="H298" s="16">
        <f>IF(J297&gt;$D$8,$D$8,(J297+Table3[[#This Row],[Interest]]))</f>
        <v>350</v>
      </c>
      <c r="I298" s="31"/>
      <c r="J298" s="18">
        <f t="shared" si="31"/>
        <v>226896.38000000003</v>
      </c>
      <c r="K298" s="19"/>
      <c r="L298" s="28"/>
      <c r="M298" s="25"/>
      <c r="N298" s="25"/>
    </row>
    <row r="299" spans="2:14" x14ac:dyDescent="0.25">
      <c r="B299" s="22">
        <f t="shared" si="33"/>
        <v>287</v>
      </c>
      <c r="C299" s="38">
        <f t="shared" si="34"/>
        <v>52688</v>
      </c>
      <c r="D299" s="13"/>
      <c r="E299" s="23">
        <f t="shared" ref="E299:E362" si="35">J298+D299</f>
        <v>226896.38000000003</v>
      </c>
      <c r="F299" s="16">
        <f t="shared" si="30"/>
        <v>699.34</v>
      </c>
      <c r="G299" s="16">
        <f t="shared" si="32"/>
        <v>-349.34000000000003</v>
      </c>
      <c r="H299" s="16">
        <f>IF(J298&gt;$D$8,$D$8,(J298+Table3[[#This Row],[Interest]]))</f>
        <v>350</v>
      </c>
      <c r="I299" s="31"/>
      <c r="J299" s="18">
        <f t="shared" si="31"/>
        <v>227245.72000000003</v>
      </c>
      <c r="K299" s="19"/>
      <c r="L299" s="28"/>
      <c r="M299" s="25"/>
      <c r="N299" s="25"/>
    </row>
    <row r="300" spans="2:14" x14ac:dyDescent="0.25">
      <c r="B300" s="22">
        <f t="shared" si="33"/>
        <v>288</v>
      </c>
      <c r="C300" s="38">
        <f t="shared" si="34"/>
        <v>52718</v>
      </c>
      <c r="D300" s="13"/>
      <c r="E300" s="23">
        <f t="shared" si="35"/>
        <v>227245.72000000003</v>
      </c>
      <c r="F300" s="16">
        <f t="shared" si="30"/>
        <v>723.76</v>
      </c>
      <c r="G300" s="16">
        <f t="shared" si="32"/>
        <v>-373.76</v>
      </c>
      <c r="H300" s="16">
        <f>IF(J299&gt;$D$8,$D$8,(J299+Table3[[#This Row],[Interest]]))</f>
        <v>350</v>
      </c>
      <c r="I300" s="31"/>
      <c r="J300" s="18">
        <f t="shared" si="31"/>
        <v>227619.48000000004</v>
      </c>
      <c r="K300" s="19"/>
      <c r="L300" s="28"/>
      <c r="M300" s="25"/>
      <c r="N300" s="25"/>
    </row>
    <row r="301" spans="2:14" x14ac:dyDescent="0.25">
      <c r="B301" s="22">
        <f t="shared" si="33"/>
        <v>289</v>
      </c>
      <c r="C301" s="38">
        <f t="shared" si="34"/>
        <v>52749</v>
      </c>
      <c r="D301" s="13"/>
      <c r="E301" s="23">
        <f t="shared" si="35"/>
        <v>227619.48000000004</v>
      </c>
      <c r="F301" s="16">
        <f t="shared" si="30"/>
        <v>701.57</v>
      </c>
      <c r="G301" s="16">
        <f t="shared" si="32"/>
        <v>-351.57000000000005</v>
      </c>
      <c r="H301" s="16">
        <f>IF(J300&gt;$D$8,$D$8,(J300+Table3[[#This Row],[Interest]]))</f>
        <v>350</v>
      </c>
      <c r="I301" s="31"/>
      <c r="J301" s="18">
        <f t="shared" si="31"/>
        <v>227971.05000000005</v>
      </c>
      <c r="K301" s="19"/>
      <c r="L301" s="28"/>
      <c r="M301" s="25"/>
      <c r="N301" s="25"/>
    </row>
    <row r="302" spans="2:14" x14ac:dyDescent="0.25">
      <c r="B302" s="22">
        <f t="shared" si="33"/>
        <v>290</v>
      </c>
      <c r="C302" s="38">
        <f t="shared" si="34"/>
        <v>52779</v>
      </c>
      <c r="D302" s="13"/>
      <c r="E302" s="23">
        <f t="shared" si="35"/>
        <v>227971.05000000005</v>
      </c>
      <c r="F302" s="16">
        <f t="shared" si="30"/>
        <v>726.07</v>
      </c>
      <c r="G302" s="16">
        <f t="shared" si="32"/>
        <v>-376.07000000000005</v>
      </c>
      <c r="H302" s="16">
        <f>IF(J301&gt;$D$8,$D$8,(J301+Table3[[#This Row],[Interest]]))</f>
        <v>350</v>
      </c>
      <c r="I302" s="31"/>
      <c r="J302" s="18">
        <f t="shared" si="31"/>
        <v>228347.12000000005</v>
      </c>
      <c r="K302" s="19"/>
      <c r="L302" s="28"/>
      <c r="M302" s="25"/>
      <c r="N302" s="25"/>
    </row>
    <row r="303" spans="2:14" x14ac:dyDescent="0.25">
      <c r="B303" s="22">
        <f t="shared" si="33"/>
        <v>291</v>
      </c>
      <c r="C303" s="38">
        <f t="shared" si="34"/>
        <v>52810</v>
      </c>
      <c r="D303" s="13"/>
      <c r="E303" s="23">
        <f t="shared" si="35"/>
        <v>228347.12000000005</v>
      </c>
      <c r="F303" s="16">
        <f t="shared" si="30"/>
        <v>727.27</v>
      </c>
      <c r="G303" s="16">
        <f t="shared" si="32"/>
        <v>-377.27</v>
      </c>
      <c r="H303" s="16">
        <f>IF(J302&gt;$D$8,$D$8,(J302+Table3[[#This Row],[Interest]]))</f>
        <v>350</v>
      </c>
      <c r="I303" s="31"/>
      <c r="J303" s="18">
        <f t="shared" si="31"/>
        <v>228724.39000000004</v>
      </c>
      <c r="K303" s="19"/>
      <c r="L303" s="28"/>
      <c r="M303" s="25"/>
      <c r="N303" s="25"/>
    </row>
    <row r="304" spans="2:14" x14ac:dyDescent="0.25">
      <c r="B304" s="22">
        <f t="shared" si="33"/>
        <v>292</v>
      </c>
      <c r="C304" s="38">
        <f t="shared" si="34"/>
        <v>52841</v>
      </c>
      <c r="D304" s="13"/>
      <c r="E304" s="23">
        <f t="shared" si="35"/>
        <v>228724.39000000004</v>
      </c>
      <c r="F304" s="16">
        <f t="shared" si="30"/>
        <v>704.97</v>
      </c>
      <c r="G304" s="16">
        <f t="shared" si="32"/>
        <v>-354.97</v>
      </c>
      <c r="H304" s="16">
        <f>IF(J303&gt;$D$8,$D$8,(J303+Table3[[#This Row],[Interest]]))</f>
        <v>350</v>
      </c>
      <c r="I304" s="31"/>
      <c r="J304" s="18">
        <f t="shared" si="31"/>
        <v>229079.36000000004</v>
      </c>
      <c r="K304" s="19"/>
      <c r="L304" s="28"/>
      <c r="M304" s="25"/>
      <c r="N304" s="25"/>
    </row>
    <row r="305" spans="2:14" x14ac:dyDescent="0.25">
      <c r="B305" s="22">
        <f t="shared" si="33"/>
        <v>293</v>
      </c>
      <c r="C305" s="38">
        <f t="shared" si="34"/>
        <v>52871</v>
      </c>
      <c r="D305" s="13"/>
      <c r="E305" s="23">
        <f t="shared" si="35"/>
        <v>229079.36000000004</v>
      </c>
      <c r="F305" s="16">
        <f t="shared" si="30"/>
        <v>729.6</v>
      </c>
      <c r="G305" s="16">
        <f t="shared" si="32"/>
        <v>-379.6</v>
      </c>
      <c r="H305" s="16">
        <f>IF(J304&gt;$D$8,$D$8,(J304+Table3[[#This Row],[Interest]]))</f>
        <v>350</v>
      </c>
      <c r="I305" s="31"/>
      <c r="J305" s="18">
        <f t="shared" si="31"/>
        <v>229458.96000000005</v>
      </c>
      <c r="K305" s="19"/>
      <c r="L305" s="28"/>
      <c r="M305" s="25"/>
      <c r="N305" s="25"/>
    </row>
    <row r="306" spans="2:14" x14ac:dyDescent="0.25">
      <c r="B306" s="22">
        <f t="shared" si="33"/>
        <v>294</v>
      </c>
      <c r="C306" s="38">
        <f t="shared" si="34"/>
        <v>52902</v>
      </c>
      <c r="D306" s="13"/>
      <c r="E306" s="23">
        <f t="shared" si="35"/>
        <v>229458.96000000005</v>
      </c>
      <c r="F306" s="16">
        <f t="shared" si="30"/>
        <v>707.24</v>
      </c>
      <c r="G306" s="16">
        <f t="shared" si="32"/>
        <v>-357.24</v>
      </c>
      <c r="H306" s="16">
        <f>IF(J305&gt;$D$8,$D$8,(J305+Table3[[#This Row],[Interest]]))</f>
        <v>350</v>
      </c>
      <c r="I306" s="31"/>
      <c r="J306" s="18">
        <f t="shared" si="31"/>
        <v>229816.20000000004</v>
      </c>
      <c r="K306" s="19"/>
      <c r="L306" s="28"/>
      <c r="M306" s="25"/>
      <c r="N306" s="25"/>
    </row>
    <row r="307" spans="2:14" x14ac:dyDescent="0.25">
      <c r="B307" s="22">
        <f t="shared" si="33"/>
        <v>295</v>
      </c>
      <c r="C307" s="38">
        <f t="shared" si="34"/>
        <v>52932</v>
      </c>
      <c r="D307" s="13"/>
      <c r="E307" s="23">
        <f t="shared" si="35"/>
        <v>229816.20000000004</v>
      </c>
      <c r="F307" s="16">
        <f t="shared" si="30"/>
        <v>731.95</v>
      </c>
      <c r="G307" s="16">
        <f t="shared" si="32"/>
        <v>-381.95000000000005</v>
      </c>
      <c r="H307" s="16">
        <f>IF(J306&gt;$D$8,$D$8,(J306+Table3[[#This Row],[Interest]]))</f>
        <v>350</v>
      </c>
      <c r="I307" s="31"/>
      <c r="J307" s="18">
        <f t="shared" si="31"/>
        <v>230198.15000000005</v>
      </c>
      <c r="K307" s="19"/>
      <c r="L307" s="28"/>
      <c r="M307" s="25"/>
      <c r="N307" s="25"/>
    </row>
    <row r="308" spans="2:14" x14ac:dyDescent="0.25">
      <c r="B308" s="22">
        <f t="shared" si="33"/>
        <v>296</v>
      </c>
      <c r="C308" s="38">
        <f t="shared" si="34"/>
        <v>52963</v>
      </c>
      <c r="D308" s="13"/>
      <c r="E308" s="23">
        <f t="shared" si="35"/>
        <v>230198.15000000005</v>
      </c>
      <c r="F308" s="16">
        <f t="shared" si="30"/>
        <v>733.17</v>
      </c>
      <c r="G308" s="16">
        <f t="shared" si="32"/>
        <v>-383.16999999999996</v>
      </c>
      <c r="H308" s="16">
        <f>IF(J307&gt;$D$8,$D$8,(J307+Table3[[#This Row],[Interest]]))</f>
        <v>350</v>
      </c>
      <c r="I308" s="31"/>
      <c r="J308" s="18">
        <f t="shared" si="31"/>
        <v>230581.32000000007</v>
      </c>
      <c r="K308" s="19"/>
      <c r="L308" s="28"/>
      <c r="M308" s="25"/>
      <c r="N308" s="25"/>
    </row>
    <row r="309" spans="2:14" x14ac:dyDescent="0.25">
      <c r="B309" s="22">
        <f t="shared" si="33"/>
        <v>297</v>
      </c>
      <c r="C309" s="38">
        <f t="shared" si="34"/>
        <v>52994</v>
      </c>
      <c r="D309" s="13"/>
      <c r="E309" s="23">
        <f t="shared" si="35"/>
        <v>230581.32000000007</v>
      </c>
      <c r="F309" s="16">
        <f t="shared" si="30"/>
        <v>663.32</v>
      </c>
      <c r="G309" s="16">
        <f t="shared" si="32"/>
        <v>-313.32000000000005</v>
      </c>
      <c r="H309" s="16">
        <f>IF(J308&gt;$D$8,$D$8,(J308+Table3[[#This Row],[Interest]]))</f>
        <v>350</v>
      </c>
      <c r="I309" s="31"/>
      <c r="J309" s="18">
        <f t="shared" si="31"/>
        <v>230894.64000000007</v>
      </c>
      <c r="K309" s="19"/>
      <c r="L309" s="28"/>
      <c r="M309" s="25"/>
      <c r="N309" s="25"/>
    </row>
    <row r="310" spans="2:14" x14ac:dyDescent="0.25">
      <c r="B310" s="22">
        <f t="shared" si="33"/>
        <v>298</v>
      </c>
      <c r="C310" s="38">
        <f t="shared" si="34"/>
        <v>53022</v>
      </c>
      <c r="D310" s="13"/>
      <c r="E310" s="23">
        <f t="shared" si="35"/>
        <v>230894.64000000007</v>
      </c>
      <c r="F310" s="16">
        <f t="shared" si="30"/>
        <v>735.38</v>
      </c>
      <c r="G310" s="16">
        <f t="shared" si="32"/>
        <v>-385.38</v>
      </c>
      <c r="H310" s="16">
        <f>IF(J309&gt;$D$8,$D$8,(J309+Table3[[#This Row],[Interest]]))</f>
        <v>350</v>
      </c>
      <c r="I310" s="31"/>
      <c r="J310" s="18">
        <f t="shared" si="31"/>
        <v>231280.02000000008</v>
      </c>
      <c r="K310" s="19"/>
      <c r="L310" s="28"/>
      <c r="M310" s="25"/>
      <c r="N310" s="25"/>
    </row>
    <row r="311" spans="2:14" x14ac:dyDescent="0.25">
      <c r="B311" s="22">
        <f t="shared" si="33"/>
        <v>299</v>
      </c>
      <c r="C311" s="38">
        <f t="shared" si="34"/>
        <v>53053</v>
      </c>
      <c r="D311" s="13"/>
      <c r="E311" s="23">
        <f t="shared" si="35"/>
        <v>231280.02000000008</v>
      </c>
      <c r="F311" s="16">
        <f t="shared" si="30"/>
        <v>712.85</v>
      </c>
      <c r="G311" s="16">
        <f t="shared" si="32"/>
        <v>-362.85</v>
      </c>
      <c r="H311" s="16">
        <f>IF(J310&gt;$D$8,$D$8,(J310+Table3[[#This Row],[Interest]]))</f>
        <v>350</v>
      </c>
      <c r="I311" s="31"/>
      <c r="J311" s="18">
        <f t="shared" si="31"/>
        <v>231642.87000000008</v>
      </c>
      <c r="K311" s="19"/>
      <c r="L311" s="28"/>
      <c r="M311" s="25"/>
      <c r="N311" s="25"/>
    </row>
    <row r="312" spans="2:14" x14ac:dyDescent="0.25">
      <c r="B312" s="22">
        <f t="shared" si="33"/>
        <v>300</v>
      </c>
      <c r="C312" s="38">
        <f t="shared" si="34"/>
        <v>53083</v>
      </c>
      <c r="D312" s="13"/>
      <c r="E312" s="23">
        <f t="shared" si="35"/>
        <v>231642.87000000008</v>
      </c>
      <c r="F312" s="16">
        <f t="shared" si="30"/>
        <v>737.77</v>
      </c>
      <c r="G312" s="16">
        <f t="shared" si="32"/>
        <v>-387.77</v>
      </c>
      <c r="H312" s="16">
        <f>IF(J311&gt;$D$8,$D$8,(J311+Table3[[#This Row],[Interest]]))</f>
        <v>350</v>
      </c>
      <c r="I312" s="31"/>
      <c r="J312" s="18">
        <f t="shared" si="31"/>
        <v>232030.64000000007</v>
      </c>
      <c r="K312" s="19"/>
      <c r="L312" s="28"/>
      <c r="M312" s="25"/>
      <c r="N312" s="25"/>
    </row>
    <row r="313" spans="2:14" x14ac:dyDescent="0.25">
      <c r="B313" s="22">
        <f t="shared" si="33"/>
        <v>301</v>
      </c>
      <c r="C313" s="38">
        <f t="shared" si="34"/>
        <v>53114</v>
      </c>
      <c r="D313" s="13"/>
      <c r="E313" s="23">
        <f t="shared" si="35"/>
        <v>232030.64000000007</v>
      </c>
      <c r="F313" s="16">
        <f t="shared" si="30"/>
        <v>715.16</v>
      </c>
      <c r="G313" s="16">
        <f t="shared" si="32"/>
        <v>-365.15999999999997</v>
      </c>
      <c r="H313" s="16">
        <f>IF(J312&gt;$D$8,$D$8,(J312+Table3[[#This Row],[Interest]]))</f>
        <v>350</v>
      </c>
      <c r="I313" s="31"/>
      <c r="J313" s="18">
        <f t="shared" si="31"/>
        <v>232395.80000000008</v>
      </c>
      <c r="K313" s="19"/>
      <c r="L313" s="28"/>
      <c r="M313" s="25"/>
      <c r="N313" s="25"/>
    </row>
    <row r="314" spans="2:14" x14ac:dyDescent="0.25">
      <c r="B314" s="22">
        <f t="shared" si="33"/>
        <v>302</v>
      </c>
      <c r="C314" s="38">
        <f t="shared" si="34"/>
        <v>53144</v>
      </c>
      <c r="D314" s="13"/>
      <c r="E314" s="23">
        <f t="shared" si="35"/>
        <v>232395.80000000008</v>
      </c>
      <c r="F314" s="16">
        <f t="shared" si="30"/>
        <v>740.16</v>
      </c>
      <c r="G314" s="16">
        <f t="shared" si="32"/>
        <v>-390.15999999999997</v>
      </c>
      <c r="H314" s="16">
        <f>IF(J313&gt;$D$8,$D$8,(J313+Table3[[#This Row],[Interest]]))</f>
        <v>350</v>
      </c>
      <c r="I314" s="31"/>
      <c r="J314" s="18">
        <f t="shared" si="31"/>
        <v>232785.96000000008</v>
      </c>
      <c r="K314" s="19"/>
      <c r="L314" s="28"/>
      <c r="M314" s="25"/>
      <c r="N314" s="25"/>
    </row>
    <row r="315" spans="2:14" x14ac:dyDescent="0.25">
      <c r="B315" s="22">
        <f t="shared" si="33"/>
        <v>303</v>
      </c>
      <c r="C315" s="38">
        <f t="shared" si="34"/>
        <v>53175</v>
      </c>
      <c r="D315" s="13"/>
      <c r="E315" s="23">
        <f t="shared" si="35"/>
        <v>232785.96000000008</v>
      </c>
      <c r="F315" s="16">
        <f t="shared" si="30"/>
        <v>741.41</v>
      </c>
      <c r="G315" s="16">
        <f t="shared" si="32"/>
        <v>-391.40999999999997</v>
      </c>
      <c r="H315" s="16">
        <f>IF(J314&gt;$D$8,$D$8,(J314+Table3[[#This Row],[Interest]]))</f>
        <v>350</v>
      </c>
      <c r="I315" s="31"/>
      <c r="J315" s="18">
        <f t="shared" si="31"/>
        <v>233177.37000000008</v>
      </c>
      <c r="K315" s="19"/>
      <c r="L315" s="28"/>
      <c r="M315" s="25"/>
      <c r="N315" s="25"/>
    </row>
    <row r="316" spans="2:14" x14ac:dyDescent="0.25">
      <c r="B316" s="22">
        <f t="shared" si="33"/>
        <v>304</v>
      </c>
      <c r="C316" s="38">
        <f t="shared" si="34"/>
        <v>53206</v>
      </c>
      <c r="D316" s="13"/>
      <c r="E316" s="23">
        <f t="shared" si="35"/>
        <v>233177.37000000008</v>
      </c>
      <c r="F316" s="16">
        <f t="shared" si="30"/>
        <v>718.7</v>
      </c>
      <c r="G316" s="16">
        <f t="shared" si="32"/>
        <v>-368.70000000000005</v>
      </c>
      <c r="H316" s="16">
        <f>IF(J315&gt;$D$8,$D$8,(J315+Table3[[#This Row],[Interest]]))</f>
        <v>350</v>
      </c>
      <c r="I316" s="31"/>
      <c r="J316" s="18">
        <f t="shared" si="31"/>
        <v>233546.07000000009</v>
      </c>
      <c r="K316" s="19"/>
      <c r="L316" s="28"/>
      <c r="M316" s="25"/>
      <c r="N316" s="25"/>
    </row>
    <row r="317" spans="2:14" x14ac:dyDescent="0.25">
      <c r="B317" s="22">
        <f t="shared" si="33"/>
        <v>305</v>
      </c>
      <c r="C317" s="38">
        <f t="shared" si="34"/>
        <v>53236</v>
      </c>
      <c r="D317" s="13"/>
      <c r="E317" s="23">
        <f t="shared" si="35"/>
        <v>233546.07000000009</v>
      </c>
      <c r="F317" s="16">
        <f t="shared" si="30"/>
        <v>743.83</v>
      </c>
      <c r="G317" s="16">
        <f t="shared" si="32"/>
        <v>-393.83000000000004</v>
      </c>
      <c r="H317" s="16">
        <f>IF(J316&gt;$D$8,$D$8,(J316+Table3[[#This Row],[Interest]]))</f>
        <v>350</v>
      </c>
      <c r="I317" s="31"/>
      <c r="J317" s="18">
        <f t="shared" si="31"/>
        <v>233939.90000000008</v>
      </c>
      <c r="K317" s="19"/>
      <c r="L317" s="28"/>
      <c r="M317" s="25"/>
      <c r="N317" s="25"/>
    </row>
    <row r="318" spans="2:14" x14ac:dyDescent="0.25">
      <c r="B318" s="22">
        <f t="shared" si="33"/>
        <v>306</v>
      </c>
      <c r="C318" s="38">
        <f t="shared" si="34"/>
        <v>53267</v>
      </c>
      <c r="D318" s="13"/>
      <c r="E318" s="23">
        <f t="shared" si="35"/>
        <v>233939.90000000008</v>
      </c>
      <c r="F318" s="16">
        <f t="shared" si="30"/>
        <v>721.05</v>
      </c>
      <c r="G318" s="16">
        <f t="shared" si="32"/>
        <v>-371.04999999999995</v>
      </c>
      <c r="H318" s="16">
        <f>IF(J317&gt;$D$8,$D$8,(J317+Table3[[#This Row],[Interest]]))</f>
        <v>350</v>
      </c>
      <c r="I318" s="31"/>
      <c r="J318" s="18">
        <f t="shared" si="31"/>
        <v>234310.95000000007</v>
      </c>
      <c r="K318" s="19"/>
      <c r="L318" s="28"/>
      <c r="M318" s="25"/>
      <c r="N318" s="25"/>
    </row>
    <row r="319" spans="2:14" x14ac:dyDescent="0.25">
      <c r="B319" s="22">
        <f t="shared" si="33"/>
        <v>307</v>
      </c>
      <c r="C319" s="38">
        <f t="shared" si="34"/>
        <v>53297</v>
      </c>
      <c r="D319" s="13"/>
      <c r="E319" s="23">
        <f t="shared" si="35"/>
        <v>234310.95000000007</v>
      </c>
      <c r="F319" s="16">
        <f t="shared" si="30"/>
        <v>746.26</v>
      </c>
      <c r="G319" s="16">
        <f t="shared" si="32"/>
        <v>-396.26</v>
      </c>
      <c r="H319" s="16">
        <f>IF(J318&gt;$D$8,$D$8,(J318+Table3[[#This Row],[Interest]]))</f>
        <v>350</v>
      </c>
      <c r="I319" s="31"/>
      <c r="J319" s="18">
        <f t="shared" si="31"/>
        <v>234707.21000000008</v>
      </c>
      <c r="K319" s="19"/>
      <c r="L319" s="28"/>
      <c r="M319" s="25"/>
      <c r="N319" s="25"/>
    </row>
    <row r="320" spans="2:14" x14ac:dyDescent="0.25">
      <c r="B320" s="22">
        <f t="shared" si="33"/>
        <v>308</v>
      </c>
      <c r="C320" s="38">
        <f t="shared" si="34"/>
        <v>53328</v>
      </c>
      <c r="D320" s="13"/>
      <c r="E320" s="23">
        <f t="shared" si="35"/>
        <v>234707.21000000008</v>
      </c>
      <c r="F320" s="16">
        <f t="shared" si="30"/>
        <v>747.53</v>
      </c>
      <c r="G320" s="16">
        <f t="shared" si="32"/>
        <v>-397.53</v>
      </c>
      <c r="H320" s="16">
        <f>IF(J319&gt;$D$8,$D$8,(J319+Table3[[#This Row],[Interest]]))</f>
        <v>350</v>
      </c>
      <c r="I320" s="31"/>
      <c r="J320" s="18">
        <f t="shared" si="31"/>
        <v>235104.74000000008</v>
      </c>
      <c r="K320" s="19"/>
      <c r="L320" s="28"/>
      <c r="M320" s="25"/>
      <c r="N320" s="25"/>
    </row>
    <row r="321" spans="2:14" x14ac:dyDescent="0.25">
      <c r="B321" s="22">
        <f t="shared" si="33"/>
        <v>309</v>
      </c>
      <c r="C321" s="38">
        <f t="shared" si="34"/>
        <v>53359</v>
      </c>
      <c r="D321" s="13"/>
      <c r="E321" s="23">
        <f t="shared" si="35"/>
        <v>235104.74000000008</v>
      </c>
      <c r="F321" s="16">
        <f t="shared" si="30"/>
        <v>676.33</v>
      </c>
      <c r="G321" s="16">
        <f t="shared" si="32"/>
        <v>-326.33000000000004</v>
      </c>
      <c r="H321" s="16">
        <f>IF(J320&gt;$D$8,$D$8,(J320+Table3[[#This Row],[Interest]]))</f>
        <v>350</v>
      </c>
      <c r="I321" s="31"/>
      <c r="J321" s="18">
        <f t="shared" si="31"/>
        <v>235431.07000000007</v>
      </c>
      <c r="K321" s="19"/>
      <c r="L321" s="28"/>
      <c r="M321" s="25"/>
      <c r="N321" s="25"/>
    </row>
    <row r="322" spans="2:14" x14ac:dyDescent="0.25">
      <c r="B322" s="22">
        <f t="shared" si="33"/>
        <v>310</v>
      </c>
      <c r="C322" s="38">
        <f t="shared" si="34"/>
        <v>53387</v>
      </c>
      <c r="D322" s="13"/>
      <c r="E322" s="23">
        <f t="shared" si="35"/>
        <v>235431.07000000007</v>
      </c>
      <c r="F322" s="16">
        <f t="shared" si="30"/>
        <v>749.83</v>
      </c>
      <c r="G322" s="16">
        <f t="shared" si="32"/>
        <v>-399.83000000000004</v>
      </c>
      <c r="H322" s="16">
        <f>IF(J321&gt;$D$8,$D$8,(J321+Table3[[#This Row],[Interest]]))</f>
        <v>350</v>
      </c>
      <c r="I322" s="31"/>
      <c r="J322" s="18">
        <f t="shared" si="31"/>
        <v>235830.90000000005</v>
      </c>
      <c r="K322" s="19"/>
      <c r="L322" s="28"/>
      <c r="M322" s="25"/>
      <c r="N322" s="25"/>
    </row>
    <row r="323" spans="2:14" x14ac:dyDescent="0.25">
      <c r="B323" s="22">
        <f t="shared" si="33"/>
        <v>311</v>
      </c>
      <c r="C323" s="38">
        <f t="shared" si="34"/>
        <v>53418</v>
      </c>
      <c r="D323" s="13"/>
      <c r="E323" s="23">
        <f t="shared" si="35"/>
        <v>235830.90000000005</v>
      </c>
      <c r="F323" s="16">
        <f t="shared" si="30"/>
        <v>726.88</v>
      </c>
      <c r="G323" s="16">
        <f t="shared" si="32"/>
        <v>-376.88</v>
      </c>
      <c r="H323" s="16">
        <f>IF(J322&gt;$D$8,$D$8,(J322+Table3[[#This Row],[Interest]]))</f>
        <v>350</v>
      </c>
      <c r="I323" s="31"/>
      <c r="J323" s="18">
        <f t="shared" si="31"/>
        <v>236207.78000000006</v>
      </c>
      <c r="K323" s="19"/>
      <c r="L323" s="28"/>
      <c r="M323" s="25"/>
      <c r="N323" s="25"/>
    </row>
    <row r="324" spans="2:14" x14ac:dyDescent="0.25">
      <c r="B324" s="22">
        <f t="shared" si="33"/>
        <v>312</v>
      </c>
      <c r="C324" s="38">
        <f t="shared" si="34"/>
        <v>53448</v>
      </c>
      <c r="D324" s="13"/>
      <c r="E324" s="23">
        <f t="shared" si="35"/>
        <v>236207.78000000006</v>
      </c>
      <c r="F324" s="16">
        <f t="shared" si="30"/>
        <v>752.31</v>
      </c>
      <c r="G324" s="16">
        <f t="shared" si="32"/>
        <v>-402.30999999999995</v>
      </c>
      <c r="H324" s="16">
        <f>IF(J323&gt;$D$8,$D$8,(J323+Table3[[#This Row],[Interest]]))</f>
        <v>350</v>
      </c>
      <c r="I324" s="31"/>
      <c r="J324" s="18">
        <f t="shared" si="31"/>
        <v>236610.09000000005</v>
      </c>
      <c r="K324" s="19"/>
      <c r="L324" s="28"/>
      <c r="M324" s="25"/>
      <c r="N324" s="25"/>
    </row>
    <row r="325" spans="2:14" x14ac:dyDescent="0.25">
      <c r="B325" s="22">
        <f t="shared" si="33"/>
        <v>313</v>
      </c>
      <c r="C325" s="38">
        <f t="shared" si="34"/>
        <v>53479</v>
      </c>
      <c r="D325" s="13"/>
      <c r="E325" s="23">
        <f t="shared" si="35"/>
        <v>236610.09000000005</v>
      </c>
      <c r="F325" s="16">
        <f t="shared" si="30"/>
        <v>729.28</v>
      </c>
      <c r="G325" s="16">
        <f t="shared" si="32"/>
        <v>-379.28</v>
      </c>
      <c r="H325" s="16">
        <f>IF(J324&gt;$D$8,$D$8,(J324+Table3[[#This Row],[Interest]]))</f>
        <v>350</v>
      </c>
      <c r="I325" s="31"/>
      <c r="J325" s="18">
        <f t="shared" si="31"/>
        <v>236989.37000000005</v>
      </c>
      <c r="K325" s="19"/>
      <c r="L325" s="28"/>
      <c r="M325" s="25"/>
      <c r="N325" s="25"/>
    </row>
    <row r="326" spans="2:14" x14ac:dyDescent="0.25">
      <c r="B326" s="22">
        <f t="shared" si="33"/>
        <v>314</v>
      </c>
      <c r="C326" s="38">
        <f t="shared" si="34"/>
        <v>53509</v>
      </c>
      <c r="D326" s="13"/>
      <c r="E326" s="23">
        <f t="shared" si="35"/>
        <v>236989.37000000005</v>
      </c>
      <c r="F326" s="16">
        <f t="shared" si="30"/>
        <v>754.79</v>
      </c>
      <c r="G326" s="16">
        <f t="shared" si="32"/>
        <v>-404.78999999999996</v>
      </c>
      <c r="H326" s="16">
        <f>IF(J325&gt;$D$8,$D$8,(J325+Table3[[#This Row],[Interest]]))</f>
        <v>350</v>
      </c>
      <c r="I326" s="31"/>
      <c r="J326" s="18">
        <f t="shared" si="31"/>
        <v>237394.16000000006</v>
      </c>
      <c r="K326" s="19"/>
      <c r="L326" s="28"/>
      <c r="M326" s="25"/>
      <c r="N326" s="25"/>
    </row>
    <row r="327" spans="2:14" x14ac:dyDescent="0.25">
      <c r="B327" s="22">
        <f t="shared" si="33"/>
        <v>315</v>
      </c>
      <c r="C327" s="38">
        <f t="shared" si="34"/>
        <v>53540</v>
      </c>
      <c r="D327" s="13"/>
      <c r="E327" s="23">
        <f t="shared" si="35"/>
        <v>237394.16000000006</v>
      </c>
      <c r="F327" s="16">
        <f t="shared" si="30"/>
        <v>756.08</v>
      </c>
      <c r="G327" s="16">
        <f t="shared" si="32"/>
        <v>-406.08000000000004</v>
      </c>
      <c r="H327" s="16">
        <f>IF(J326&gt;$D$8,$D$8,(J326+Table3[[#This Row],[Interest]]))</f>
        <v>350</v>
      </c>
      <c r="I327" s="31"/>
      <c r="J327" s="18">
        <f t="shared" si="31"/>
        <v>237800.24000000005</v>
      </c>
      <c r="K327" s="19"/>
      <c r="L327" s="28"/>
      <c r="M327" s="25"/>
      <c r="N327" s="25"/>
    </row>
    <row r="328" spans="2:14" x14ac:dyDescent="0.25">
      <c r="B328" s="22">
        <f t="shared" si="33"/>
        <v>316</v>
      </c>
      <c r="C328" s="38">
        <f t="shared" si="34"/>
        <v>53571</v>
      </c>
      <c r="D328" s="13"/>
      <c r="E328" s="23">
        <f t="shared" si="35"/>
        <v>237800.24000000005</v>
      </c>
      <c r="F328" s="16">
        <f t="shared" si="30"/>
        <v>732.95</v>
      </c>
      <c r="G328" s="16">
        <f t="shared" si="32"/>
        <v>-382.95000000000005</v>
      </c>
      <c r="H328" s="16">
        <f>IF(J327&gt;$D$8,$D$8,(J327+Table3[[#This Row],[Interest]]))</f>
        <v>350</v>
      </c>
      <c r="I328" s="31"/>
      <c r="J328" s="18">
        <f t="shared" si="31"/>
        <v>238183.19000000006</v>
      </c>
      <c r="K328" s="19"/>
      <c r="L328" s="28"/>
      <c r="M328" s="25"/>
      <c r="N328" s="25"/>
    </row>
    <row r="329" spans="2:14" x14ac:dyDescent="0.25">
      <c r="B329" s="22">
        <f t="shared" si="33"/>
        <v>317</v>
      </c>
      <c r="C329" s="38">
        <f t="shared" si="34"/>
        <v>53601</v>
      </c>
      <c r="D329" s="13"/>
      <c r="E329" s="23">
        <f t="shared" si="35"/>
        <v>238183.19000000006</v>
      </c>
      <c r="F329" s="16">
        <f t="shared" si="30"/>
        <v>758.6</v>
      </c>
      <c r="G329" s="16">
        <f t="shared" si="32"/>
        <v>-408.6</v>
      </c>
      <c r="H329" s="16">
        <f>IF(J328&gt;$D$8,$D$8,(J328+Table3[[#This Row],[Interest]]))</f>
        <v>350</v>
      </c>
      <c r="I329" s="31"/>
      <c r="J329" s="18">
        <f t="shared" si="31"/>
        <v>238591.79000000007</v>
      </c>
      <c r="K329" s="19"/>
      <c r="L329" s="28"/>
      <c r="M329" s="25"/>
      <c r="N329" s="25"/>
    </row>
    <row r="330" spans="2:14" x14ac:dyDescent="0.25">
      <c r="B330" s="22">
        <f t="shared" si="33"/>
        <v>318</v>
      </c>
      <c r="C330" s="38">
        <f t="shared" si="34"/>
        <v>53632</v>
      </c>
      <c r="D330" s="13"/>
      <c r="E330" s="23">
        <f t="shared" si="35"/>
        <v>238591.79000000007</v>
      </c>
      <c r="F330" s="16">
        <f t="shared" si="30"/>
        <v>735.39</v>
      </c>
      <c r="G330" s="16">
        <f t="shared" si="32"/>
        <v>-385.39</v>
      </c>
      <c r="H330" s="16">
        <f>IF(J329&gt;$D$8,$D$8,(J329+Table3[[#This Row],[Interest]]))</f>
        <v>350</v>
      </c>
      <c r="I330" s="31"/>
      <c r="J330" s="18">
        <f t="shared" si="31"/>
        <v>238977.18000000008</v>
      </c>
      <c r="K330" s="19"/>
      <c r="L330" s="28"/>
      <c r="M330" s="25"/>
      <c r="N330" s="25"/>
    </row>
    <row r="331" spans="2:14" x14ac:dyDescent="0.25">
      <c r="B331" s="22">
        <f t="shared" si="33"/>
        <v>319</v>
      </c>
      <c r="C331" s="38">
        <f t="shared" si="34"/>
        <v>53662</v>
      </c>
      <c r="D331" s="13"/>
      <c r="E331" s="23">
        <f t="shared" si="35"/>
        <v>238977.18000000008</v>
      </c>
      <c r="F331" s="16">
        <f t="shared" si="30"/>
        <v>761.13</v>
      </c>
      <c r="G331" s="16">
        <f t="shared" si="32"/>
        <v>-411.13</v>
      </c>
      <c r="H331" s="16">
        <f>IF(J330&gt;$D$8,$D$8,(J330+Table3[[#This Row],[Interest]]))</f>
        <v>350</v>
      </c>
      <c r="I331" s="31"/>
      <c r="J331" s="18">
        <f t="shared" si="31"/>
        <v>239388.31000000008</v>
      </c>
      <c r="K331" s="19"/>
      <c r="L331" s="28"/>
      <c r="M331" s="25"/>
      <c r="N331" s="25"/>
    </row>
    <row r="332" spans="2:14" x14ac:dyDescent="0.25">
      <c r="B332" s="22">
        <f t="shared" si="33"/>
        <v>320</v>
      </c>
      <c r="C332" s="38">
        <f t="shared" si="34"/>
        <v>53693</v>
      </c>
      <c r="D332" s="13"/>
      <c r="E332" s="23">
        <f t="shared" si="35"/>
        <v>239388.31000000008</v>
      </c>
      <c r="F332" s="16">
        <f t="shared" si="30"/>
        <v>762.44</v>
      </c>
      <c r="G332" s="16">
        <f t="shared" si="32"/>
        <v>-412.44000000000005</v>
      </c>
      <c r="H332" s="16">
        <f>IF(J331&gt;$D$8,$D$8,(J331+Table3[[#This Row],[Interest]]))</f>
        <v>350</v>
      </c>
      <c r="I332" s="31"/>
      <c r="J332" s="18">
        <f t="shared" si="31"/>
        <v>239800.75000000009</v>
      </c>
      <c r="K332" s="19"/>
      <c r="L332" s="28"/>
      <c r="M332" s="25"/>
      <c r="N332" s="25"/>
    </row>
    <row r="333" spans="2:14" x14ac:dyDescent="0.25">
      <c r="B333" s="22">
        <f t="shared" si="33"/>
        <v>321</v>
      </c>
      <c r="C333" s="38">
        <f t="shared" si="34"/>
        <v>53724</v>
      </c>
      <c r="D333" s="13"/>
      <c r="E333" s="23">
        <f t="shared" si="35"/>
        <v>239800.75000000009</v>
      </c>
      <c r="F333" s="16">
        <f t="shared" ref="F333:F377" si="36">ROUND(((C334-C333)*E333*($H$6/365)),2)</f>
        <v>689.84</v>
      </c>
      <c r="G333" s="16">
        <f t="shared" si="32"/>
        <v>-339.84000000000003</v>
      </c>
      <c r="H333" s="16">
        <f>IF(J332&gt;$D$8,$D$8,(J332+Table3[[#This Row],[Interest]]))</f>
        <v>350</v>
      </c>
      <c r="I333" s="31"/>
      <c r="J333" s="18">
        <f t="shared" ref="J333:J371" si="37">IF((E333+F333-H333-I333)&lt;0,0,E333+F333-H333-I333)</f>
        <v>240140.59000000008</v>
      </c>
      <c r="K333" s="19"/>
      <c r="L333" s="28"/>
      <c r="M333" s="25"/>
      <c r="N333" s="25"/>
    </row>
    <row r="334" spans="2:14" x14ac:dyDescent="0.25">
      <c r="B334" s="22">
        <f t="shared" si="33"/>
        <v>322</v>
      </c>
      <c r="C334" s="38">
        <f t="shared" si="34"/>
        <v>53752</v>
      </c>
      <c r="D334" s="13"/>
      <c r="E334" s="23">
        <f t="shared" si="35"/>
        <v>240140.59000000008</v>
      </c>
      <c r="F334" s="16">
        <f t="shared" si="36"/>
        <v>764.83</v>
      </c>
      <c r="G334" s="16">
        <f t="shared" ref="G334:G378" si="38">IF(H334="","0",H334-F334)</f>
        <v>-414.83000000000004</v>
      </c>
      <c r="H334" s="16">
        <f>IF(J333&gt;$D$8,$D$8,(J333+Table3[[#This Row],[Interest]]))</f>
        <v>350</v>
      </c>
      <c r="I334" s="31"/>
      <c r="J334" s="18">
        <f t="shared" si="37"/>
        <v>240555.42000000007</v>
      </c>
      <c r="K334" s="19"/>
      <c r="L334" s="28"/>
      <c r="M334" s="25"/>
      <c r="N334" s="25"/>
    </row>
    <row r="335" spans="2:14" x14ac:dyDescent="0.25">
      <c r="B335" s="22">
        <f t="shared" ref="B335:B398" si="39">B334+1</f>
        <v>323</v>
      </c>
      <c r="C335" s="38">
        <f t="shared" ref="C335:C398" si="40">EDATE(C334,1)</f>
        <v>53783</v>
      </c>
      <c r="D335" s="13"/>
      <c r="E335" s="23">
        <f t="shared" si="35"/>
        <v>240555.42000000007</v>
      </c>
      <c r="F335" s="16">
        <f t="shared" si="36"/>
        <v>741.44</v>
      </c>
      <c r="G335" s="16">
        <f t="shared" si="38"/>
        <v>-391.44000000000005</v>
      </c>
      <c r="H335" s="16">
        <f>IF(J334&gt;$D$8,$D$8,(J334+Table3[[#This Row],[Interest]]))</f>
        <v>350</v>
      </c>
      <c r="I335" s="31"/>
      <c r="J335" s="18">
        <f t="shared" si="37"/>
        <v>240946.86000000007</v>
      </c>
      <c r="K335" s="19"/>
      <c r="L335" s="28"/>
      <c r="M335" s="25"/>
      <c r="N335" s="25"/>
    </row>
    <row r="336" spans="2:14" x14ac:dyDescent="0.25">
      <c r="B336" s="22">
        <f t="shared" si="39"/>
        <v>324</v>
      </c>
      <c r="C336" s="38">
        <f t="shared" si="40"/>
        <v>53813</v>
      </c>
      <c r="D336" s="13"/>
      <c r="E336" s="23">
        <f t="shared" si="35"/>
        <v>240946.86000000007</v>
      </c>
      <c r="F336" s="16">
        <f t="shared" si="36"/>
        <v>767.4</v>
      </c>
      <c r="G336" s="16">
        <f t="shared" si="38"/>
        <v>-417.4</v>
      </c>
      <c r="H336" s="16">
        <f>IF(J335&gt;$D$8,$D$8,(J335+Table3[[#This Row],[Interest]]))</f>
        <v>350</v>
      </c>
      <c r="I336" s="31"/>
      <c r="J336" s="18">
        <f t="shared" si="37"/>
        <v>241364.26000000007</v>
      </c>
      <c r="K336" s="19"/>
      <c r="L336" s="28"/>
      <c r="M336" s="25"/>
      <c r="N336" s="25"/>
    </row>
    <row r="337" spans="2:14" x14ac:dyDescent="0.25">
      <c r="B337" s="22">
        <f t="shared" si="39"/>
        <v>325</v>
      </c>
      <c r="C337" s="38">
        <f t="shared" si="40"/>
        <v>53844</v>
      </c>
      <c r="D337" s="13"/>
      <c r="E337" s="23">
        <f t="shared" si="35"/>
        <v>241364.26000000007</v>
      </c>
      <c r="F337" s="16">
        <f t="shared" si="36"/>
        <v>743.93</v>
      </c>
      <c r="G337" s="16">
        <f t="shared" si="38"/>
        <v>-393.92999999999995</v>
      </c>
      <c r="H337" s="16">
        <f>IF(J336&gt;$D$8,$D$8,(J336+Table3[[#This Row],[Interest]]))</f>
        <v>350</v>
      </c>
      <c r="I337" s="31"/>
      <c r="J337" s="18">
        <f t="shared" si="37"/>
        <v>241758.19000000006</v>
      </c>
      <c r="K337" s="19"/>
      <c r="L337" s="28"/>
      <c r="M337" s="25"/>
      <c r="N337" s="25"/>
    </row>
    <row r="338" spans="2:14" x14ac:dyDescent="0.25">
      <c r="B338" s="22">
        <f t="shared" si="39"/>
        <v>326</v>
      </c>
      <c r="C338" s="38">
        <f t="shared" si="40"/>
        <v>53874</v>
      </c>
      <c r="D338" s="13"/>
      <c r="E338" s="23">
        <f t="shared" si="35"/>
        <v>241758.19000000006</v>
      </c>
      <c r="F338" s="16">
        <f t="shared" si="36"/>
        <v>769.98</v>
      </c>
      <c r="G338" s="16">
        <f t="shared" si="38"/>
        <v>-419.98</v>
      </c>
      <c r="H338" s="16">
        <f>IF(J337&gt;$D$8,$D$8,(J337+Table3[[#This Row],[Interest]]))</f>
        <v>350</v>
      </c>
      <c r="I338" s="31"/>
      <c r="J338" s="18">
        <f t="shared" si="37"/>
        <v>242178.17000000007</v>
      </c>
      <c r="K338" s="19"/>
      <c r="L338" s="28"/>
      <c r="M338" s="25"/>
      <c r="N338" s="25"/>
    </row>
    <row r="339" spans="2:14" x14ac:dyDescent="0.25">
      <c r="B339" s="22">
        <f t="shared" si="39"/>
        <v>327</v>
      </c>
      <c r="C339" s="38">
        <f t="shared" si="40"/>
        <v>53905</v>
      </c>
      <c r="D339" s="13"/>
      <c r="E339" s="23">
        <f t="shared" si="35"/>
        <v>242178.17000000007</v>
      </c>
      <c r="F339" s="16">
        <f t="shared" si="36"/>
        <v>771.32</v>
      </c>
      <c r="G339" s="16">
        <f t="shared" si="38"/>
        <v>-421.32000000000005</v>
      </c>
      <c r="H339" s="16">
        <f>IF(J338&gt;$D$8,$D$8,(J338+Table3[[#This Row],[Interest]]))</f>
        <v>350</v>
      </c>
      <c r="I339" s="31"/>
      <c r="J339" s="18">
        <f t="shared" si="37"/>
        <v>242599.49000000008</v>
      </c>
      <c r="K339" s="19"/>
      <c r="L339" s="28"/>
      <c r="M339" s="25"/>
      <c r="N339" s="25"/>
    </row>
    <row r="340" spans="2:14" x14ac:dyDescent="0.25">
      <c r="B340" s="22">
        <f t="shared" si="39"/>
        <v>328</v>
      </c>
      <c r="C340" s="38">
        <f t="shared" si="40"/>
        <v>53936</v>
      </c>
      <c r="D340" s="13"/>
      <c r="E340" s="23">
        <f t="shared" si="35"/>
        <v>242599.49000000008</v>
      </c>
      <c r="F340" s="16">
        <f t="shared" si="36"/>
        <v>747.74</v>
      </c>
      <c r="G340" s="16">
        <f t="shared" si="38"/>
        <v>-397.74</v>
      </c>
      <c r="H340" s="16">
        <f>IF(J339&gt;$D$8,$D$8,(J339+Table3[[#This Row],[Interest]]))</f>
        <v>350</v>
      </c>
      <c r="I340" s="31"/>
      <c r="J340" s="18">
        <f t="shared" si="37"/>
        <v>242997.23000000007</v>
      </c>
      <c r="K340" s="19"/>
      <c r="L340" s="28"/>
      <c r="M340" s="25"/>
      <c r="N340" s="25"/>
    </row>
    <row r="341" spans="2:14" x14ac:dyDescent="0.25">
      <c r="B341" s="22">
        <f t="shared" si="39"/>
        <v>329</v>
      </c>
      <c r="C341" s="38">
        <f t="shared" si="40"/>
        <v>53966</v>
      </c>
      <c r="D341" s="13"/>
      <c r="E341" s="23">
        <f t="shared" si="35"/>
        <v>242997.23000000007</v>
      </c>
      <c r="F341" s="16">
        <f t="shared" si="36"/>
        <v>773.93</v>
      </c>
      <c r="G341" s="16">
        <f t="shared" si="38"/>
        <v>-423.92999999999995</v>
      </c>
      <c r="H341" s="16">
        <f>IF(J340&gt;$D$8,$D$8,(J340+Table3[[#This Row],[Interest]]))</f>
        <v>350</v>
      </c>
      <c r="I341" s="31"/>
      <c r="J341" s="18">
        <f t="shared" si="37"/>
        <v>243421.16000000006</v>
      </c>
      <c r="K341" s="19"/>
      <c r="L341" s="28"/>
      <c r="M341" s="25"/>
      <c r="N341" s="25"/>
    </row>
    <row r="342" spans="2:14" x14ac:dyDescent="0.25">
      <c r="B342" s="22">
        <f t="shared" si="39"/>
        <v>330</v>
      </c>
      <c r="C342" s="38">
        <f t="shared" si="40"/>
        <v>53997</v>
      </c>
      <c r="D342" s="13"/>
      <c r="E342" s="23">
        <f t="shared" si="35"/>
        <v>243421.16000000006</v>
      </c>
      <c r="F342" s="16">
        <f t="shared" si="36"/>
        <v>750.27</v>
      </c>
      <c r="G342" s="16">
        <f t="shared" si="38"/>
        <v>-400.27</v>
      </c>
      <c r="H342" s="16">
        <f>IF(J341&gt;$D$8,$D$8,(J341+Table3[[#This Row],[Interest]]))</f>
        <v>350</v>
      </c>
      <c r="I342" s="31"/>
      <c r="J342" s="18">
        <f t="shared" si="37"/>
        <v>243821.43000000005</v>
      </c>
      <c r="K342" s="19"/>
      <c r="L342" s="28"/>
      <c r="M342" s="25"/>
      <c r="N342" s="25"/>
    </row>
    <row r="343" spans="2:14" x14ac:dyDescent="0.25">
      <c r="B343" s="22">
        <f t="shared" si="39"/>
        <v>331</v>
      </c>
      <c r="C343" s="38">
        <f t="shared" si="40"/>
        <v>54027</v>
      </c>
      <c r="D343" s="13"/>
      <c r="E343" s="23">
        <f t="shared" si="35"/>
        <v>243821.43000000005</v>
      </c>
      <c r="F343" s="16">
        <f t="shared" si="36"/>
        <v>776.55</v>
      </c>
      <c r="G343" s="16">
        <f t="shared" si="38"/>
        <v>-426.54999999999995</v>
      </c>
      <c r="H343" s="16">
        <f>IF(J342&gt;$D$8,$D$8,(J342+Table3[[#This Row],[Interest]]))</f>
        <v>350</v>
      </c>
      <c r="I343" s="31"/>
      <c r="J343" s="18">
        <f t="shared" si="37"/>
        <v>244247.98000000004</v>
      </c>
      <c r="K343" s="19"/>
      <c r="L343" s="28"/>
      <c r="M343" s="25"/>
      <c r="N343" s="25"/>
    </row>
    <row r="344" spans="2:14" x14ac:dyDescent="0.25">
      <c r="B344" s="22">
        <f t="shared" si="39"/>
        <v>332</v>
      </c>
      <c r="C344" s="38">
        <f t="shared" si="40"/>
        <v>54058</v>
      </c>
      <c r="D344" s="13"/>
      <c r="E344" s="23">
        <f t="shared" si="35"/>
        <v>244247.98000000004</v>
      </c>
      <c r="F344" s="16">
        <f t="shared" si="36"/>
        <v>777.91</v>
      </c>
      <c r="G344" s="16">
        <f t="shared" si="38"/>
        <v>-427.90999999999997</v>
      </c>
      <c r="H344" s="16">
        <f>IF(J343&gt;$D$8,$D$8,(J343+Table3[[#This Row],[Interest]]))</f>
        <v>350</v>
      </c>
      <c r="I344" s="31"/>
      <c r="J344" s="18">
        <f t="shared" si="37"/>
        <v>244675.89000000004</v>
      </c>
      <c r="K344" s="19"/>
      <c r="L344" s="28"/>
      <c r="M344" s="25"/>
      <c r="N344" s="25"/>
    </row>
    <row r="345" spans="2:14" x14ac:dyDescent="0.25">
      <c r="B345" s="22">
        <f t="shared" si="39"/>
        <v>333</v>
      </c>
      <c r="C345" s="38">
        <f t="shared" si="40"/>
        <v>54089</v>
      </c>
      <c r="D345" s="13"/>
      <c r="E345" s="23">
        <f t="shared" si="35"/>
        <v>244675.89000000004</v>
      </c>
      <c r="F345" s="16">
        <f t="shared" si="36"/>
        <v>729</v>
      </c>
      <c r="G345" s="16">
        <f t="shared" si="38"/>
        <v>-379</v>
      </c>
      <c r="H345" s="16">
        <f>IF(J344&gt;$D$8,$D$8,(J344+Table3[[#This Row],[Interest]]))</f>
        <v>350</v>
      </c>
      <c r="I345" s="31"/>
      <c r="J345" s="18">
        <f t="shared" si="37"/>
        <v>245054.89000000004</v>
      </c>
      <c r="K345" s="19"/>
      <c r="L345" s="28"/>
      <c r="M345" s="25"/>
      <c r="N345" s="25"/>
    </row>
    <row r="346" spans="2:14" x14ac:dyDescent="0.25">
      <c r="B346" s="22">
        <f t="shared" si="39"/>
        <v>334</v>
      </c>
      <c r="C346" s="38">
        <f t="shared" si="40"/>
        <v>54118</v>
      </c>
      <c r="D346" s="13"/>
      <c r="E346" s="23">
        <f t="shared" si="35"/>
        <v>245054.89000000004</v>
      </c>
      <c r="F346" s="16">
        <f t="shared" si="36"/>
        <v>780.48</v>
      </c>
      <c r="G346" s="16">
        <f t="shared" si="38"/>
        <v>-430.48</v>
      </c>
      <c r="H346" s="16">
        <f>IF(J345&gt;$D$8,$D$8,(J345+Table3[[#This Row],[Interest]]))</f>
        <v>350</v>
      </c>
      <c r="I346" s="31"/>
      <c r="J346" s="18">
        <f t="shared" si="37"/>
        <v>245485.37000000005</v>
      </c>
      <c r="K346" s="19"/>
      <c r="L346" s="28"/>
      <c r="M346" s="25"/>
      <c r="N346" s="25"/>
    </row>
    <row r="347" spans="2:14" x14ac:dyDescent="0.25">
      <c r="B347" s="22">
        <f t="shared" si="39"/>
        <v>335</v>
      </c>
      <c r="C347" s="38">
        <f t="shared" si="40"/>
        <v>54149</v>
      </c>
      <c r="D347" s="13"/>
      <c r="E347" s="23">
        <f t="shared" si="35"/>
        <v>245485.37000000005</v>
      </c>
      <c r="F347" s="16">
        <f t="shared" si="36"/>
        <v>756.63</v>
      </c>
      <c r="G347" s="16">
        <f t="shared" si="38"/>
        <v>-406.63</v>
      </c>
      <c r="H347" s="16">
        <f>IF(J346&gt;$D$8,$D$8,(J346+Table3[[#This Row],[Interest]]))</f>
        <v>350</v>
      </c>
      <c r="I347" s="31"/>
      <c r="J347" s="18">
        <f t="shared" si="37"/>
        <v>245892.00000000006</v>
      </c>
      <c r="K347" s="19"/>
      <c r="L347" s="28"/>
      <c r="M347" s="25"/>
      <c r="N347" s="25"/>
    </row>
    <row r="348" spans="2:14" x14ac:dyDescent="0.25">
      <c r="B348" s="22">
        <f t="shared" si="39"/>
        <v>336</v>
      </c>
      <c r="C348" s="38">
        <f t="shared" si="40"/>
        <v>54179</v>
      </c>
      <c r="D348" s="13"/>
      <c r="E348" s="23">
        <f t="shared" si="35"/>
        <v>245892.00000000006</v>
      </c>
      <c r="F348" s="16">
        <f t="shared" si="36"/>
        <v>783.15</v>
      </c>
      <c r="G348" s="16">
        <f t="shared" si="38"/>
        <v>-433.15</v>
      </c>
      <c r="H348" s="16">
        <f>IF(J347&gt;$D$8,$D$8,(J347+Table3[[#This Row],[Interest]]))</f>
        <v>350</v>
      </c>
      <c r="I348" s="31"/>
      <c r="J348" s="18">
        <f t="shared" si="37"/>
        <v>246325.15000000005</v>
      </c>
      <c r="K348" s="19"/>
      <c r="L348" s="28"/>
      <c r="M348" s="25"/>
      <c r="N348" s="25"/>
    </row>
    <row r="349" spans="2:14" x14ac:dyDescent="0.25">
      <c r="B349" s="22">
        <f t="shared" si="39"/>
        <v>337</v>
      </c>
      <c r="C349" s="38">
        <f t="shared" si="40"/>
        <v>54210</v>
      </c>
      <c r="D349" s="13"/>
      <c r="E349" s="23">
        <f t="shared" si="35"/>
        <v>246325.15000000005</v>
      </c>
      <c r="F349" s="16">
        <f t="shared" si="36"/>
        <v>759.22</v>
      </c>
      <c r="G349" s="16">
        <f t="shared" si="38"/>
        <v>-409.22</v>
      </c>
      <c r="H349" s="16">
        <f>IF(J348&gt;$D$8,$D$8,(J348+Table3[[#This Row],[Interest]]))</f>
        <v>350</v>
      </c>
      <c r="I349" s="31"/>
      <c r="J349" s="18">
        <f t="shared" si="37"/>
        <v>246734.37000000005</v>
      </c>
      <c r="K349" s="19"/>
      <c r="L349" s="28"/>
      <c r="M349" s="25"/>
      <c r="N349" s="25"/>
    </row>
    <row r="350" spans="2:14" x14ac:dyDescent="0.25">
      <c r="B350" s="22">
        <f t="shared" si="39"/>
        <v>338</v>
      </c>
      <c r="C350" s="38">
        <f t="shared" si="40"/>
        <v>54240</v>
      </c>
      <c r="D350" s="13"/>
      <c r="E350" s="23">
        <f t="shared" si="35"/>
        <v>246734.37000000005</v>
      </c>
      <c r="F350" s="16">
        <f t="shared" si="36"/>
        <v>785.83</v>
      </c>
      <c r="G350" s="16">
        <f t="shared" si="38"/>
        <v>-435.83000000000004</v>
      </c>
      <c r="H350" s="16">
        <f>IF(J349&gt;$D$8,$D$8,(J349+Table3[[#This Row],[Interest]]))</f>
        <v>350</v>
      </c>
      <c r="I350" s="31"/>
      <c r="J350" s="18">
        <f t="shared" si="37"/>
        <v>247170.20000000004</v>
      </c>
      <c r="K350" s="19"/>
      <c r="L350" s="28"/>
      <c r="M350" s="25"/>
      <c r="N350" s="25"/>
    </row>
    <row r="351" spans="2:14" x14ac:dyDescent="0.25">
      <c r="B351" s="22">
        <f t="shared" si="39"/>
        <v>339</v>
      </c>
      <c r="C351" s="38">
        <f t="shared" si="40"/>
        <v>54271</v>
      </c>
      <c r="D351" s="13"/>
      <c r="E351" s="23">
        <f t="shared" si="35"/>
        <v>247170.20000000004</v>
      </c>
      <c r="F351" s="16">
        <f t="shared" si="36"/>
        <v>787.22</v>
      </c>
      <c r="G351" s="16">
        <f t="shared" si="38"/>
        <v>-437.22</v>
      </c>
      <c r="H351" s="16">
        <f>IF(J350&gt;$D$8,$D$8,(J350+Table3[[#This Row],[Interest]]))</f>
        <v>350</v>
      </c>
      <c r="I351" s="31"/>
      <c r="J351" s="18">
        <f t="shared" si="37"/>
        <v>247607.42000000004</v>
      </c>
      <c r="K351" s="19"/>
      <c r="L351" s="28"/>
      <c r="M351" s="25"/>
      <c r="N351" s="25"/>
    </row>
    <row r="352" spans="2:14" x14ac:dyDescent="0.25">
      <c r="B352" s="22">
        <f t="shared" si="39"/>
        <v>340</v>
      </c>
      <c r="C352" s="38">
        <f t="shared" si="40"/>
        <v>54302</v>
      </c>
      <c r="D352" s="13"/>
      <c r="E352" s="23">
        <f t="shared" si="35"/>
        <v>247607.42000000004</v>
      </c>
      <c r="F352" s="16">
        <f t="shared" si="36"/>
        <v>763.17</v>
      </c>
      <c r="G352" s="16">
        <f t="shared" si="38"/>
        <v>-413.16999999999996</v>
      </c>
      <c r="H352" s="16">
        <f>IF(J351&gt;$D$8,$D$8,(J351+Table3[[#This Row],[Interest]]))</f>
        <v>350</v>
      </c>
      <c r="I352" s="31"/>
      <c r="J352" s="18">
        <f t="shared" si="37"/>
        <v>248020.59000000005</v>
      </c>
      <c r="K352" s="19"/>
      <c r="L352" s="28"/>
      <c r="M352" s="25"/>
      <c r="N352" s="25"/>
    </row>
    <row r="353" spans="2:14" x14ac:dyDescent="0.25">
      <c r="B353" s="22">
        <f t="shared" si="39"/>
        <v>341</v>
      </c>
      <c r="C353" s="38">
        <f t="shared" si="40"/>
        <v>54332</v>
      </c>
      <c r="D353" s="13"/>
      <c r="E353" s="23">
        <f t="shared" si="35"/>
        <v>248020.59000000005</v>
      </c>
      <c r="F353" s="16">
        <f t="shared" si="36"/>
        <v>789.93</v>
      </c>
      <c r="G353" s="16">
        <f t="shared" si="38"/>
        <v>-439.92999999999995</v>
      </c>
      <c r="H353" s="16">
        <f>IF(J352&gt;$D$8,$D$8,(J352+Table3[[#This Row],[Interest]]))</f>
        <v>350</v>
      </c>
      <c r="I353" s="31"/>
      <c r="J353" s="18">
        <f t="shared" si="37"/>
        <v>248460.52000000005</v>
      </c>
      <c r="K353" s="19"/>
      <c r="L353" s="28"/>
      <c r="M353" s="25"/>
      <c r="N353" s="25"/>
    </row>
    <row r="354" spans="2:14" x14ac:dyDescent="0.25">
      <c r="B354" s="22">
        <f t="shared" si="39"/>
        <v>342</v>
      </c>
      <c r="C354" s="38">
        <f t="shared" si="40"/>
        <v>54363</v>
      </c>
      <c r="D354" s="13"/>
      <c r="E354" s="23">
        <f t="shared" si="35"/>
        <v>248460.52000000005</v>
      </c>
      <c r="F354" s="16">
        <f t="shared" si="36"/>
        <v>765.8</v>
      </c>
      <c r="G354" s="16">
        <f t="shared" si="38"/>
        <v>-415.79999999999995</v>
      </c>
      <c r="H354" s="16">
        <f>IF(J353&gt;$D$8,$D$8,(J353+Table3[[#This Row],[Interest]]))</f>
        <v>350</v>
      </c>
      <c r="I354" s="31"/>
      <c r="J354" s="18">
        <f t="shared" si="37"/>
        <v>248876.32000000004</v>
      </c>
      <c r="K354" s="19"/>
      <c r="L354" s="28"/>
      <c r="M354" s="25"/>
      <c r="N354" s="25"/>
    </row>
    <row r="355" spans="2:14" x14ac:dyDescent="0.25">
      <c r="B355" s="22">
        <f t="shared" si="39"/>
        <v>343</v>
      </c>
      <c r="C355" s="38">
        <f t="shared" si="40"/>
        <v>54393</v>
      </c>
      <c r="D355" s="13"/>
      <c r="E355" s="23">
        <f t="shared" si="35"/>
        <v>248876.32000000004</v>
      </c>
      <c r="F355" s="16">
        <f t="shared" si="36"/>
        <v>792.65</v>
      </c>
      <c r="G355" s="16">
        <f t="shared" si="38"/>
        <v>-442.65</v>
      </c>
      <c r="H355" s="16">
        <f>IF(J354&gt;$D$8,$D$8,(J354+Table3[[#This Row],[Interest]]))</f>
        <v>350</v>
      </c>
      <c r="I355" s="31"/>
      <c r="J355" s="18">
        <f t="shared" si="37"/>
        <v>249318.97000000003</v>
      </c>
      <c r="K355" s="19"/>
      <c r="L355" s="28"/>
      <c r="M355" s="25"/>
      <c r="N355" s="25"/>
    </row>
    <row r="356" spans="2:14" x14ac:dyDescent="0.25">
      <c r="B356" s="22">
        <f t="shared" si="39"/>
        <v>344</v>
      </c>
      <c r="C356" s="38">
        <f t="shared" si="40"/>
        <v>54424</v>
      </c>
      <c r="D356" s="13"/>
      <c r="E356" s="23">
        <f t="shared" si="35"/>
        <v>249318.97000000003</v>
      </c>
      <c r="F356" s="16">
        <f t="shared" si="36"/>
        <v>794.06</v>
      </c>
      <c r="G356" s="16">
        <f t="shared" si="38"/>
        <v>-444.05999999999995</v>
      </c>
      <c r="H356" s="16">
        <f>IF(J355&gt;$D$8,$D$8,(J355+Table3[[#This Row],[Interest]]))</f>
        <v>350</v>
      </c>
      <c r="I356" s="31"/>
      <c r="J356" s="18">
        <f t="shared" si="37"/>
        <v>249763.03000000003</v>
      </c>
      <c r="K356" s="19"/>
      <c r="L356" s="28"/>
      <c r="M356" s="25"/>
      <c r="N356" s="25"/>
    </row>
    <row r="357" spans="2:14" x14ac:dyDescent="0.25">
      <c r="B357" s="22">
        <f t="shared" si="39"/>
        <v>345</v>
      </c>
      <c r="C357" s="38">
        <f t="shared" si="40"/>
        <v>54455</v>
      </c>
      <c r="D357" s="13"/>
      <c r="E357" s="23">
        <f t="shared" si="35"/>
        <v>249763.03000000003</v>
      </c>
      <c r="F357" s="16">
        <f t="shared" si="36"/>
        <v>718.5</v>
      </c>
      <c r="G357" s="16">
        <f t="shared" si="38"/>
        <v>-368.5</v>
      </c>
      <c r="H357" s="16">
        <f>IF(J356&gt;$D$8,$D$8,(J356+Table3[[#This Row],[Interest]]))</f>
        <v>350</v>
      </c>
      <c r="I357" s="31"/>
      <c r="J357" s="18">
        <f t="shared" si="37"/>
        <v>250131.53000000003</v>
      </c>
      <c r="K357" s="19"/>
      <c r="L357" s="28"/>
      <c r="M357" s="25"/>
      <c r="N357" s="25"/>
    </row>
    <row r="358" spans="2:14" x14ac:dyDescent="0.25">
      <c r="B358" s="22">
        <f t="shared" si="39"/>
        <v>346</v>
      </c>
      <c r="C358" s="38">
        <f t="shared" si="40"/>
        <v>54483</v>
      </c>
      <c r="D358" s="13"/>
      <c r="E358" s="23">
        <f t="shared" si="35"/>
        <v>250131.53000000003</v>
      </c>
      <c r="F358" s="16">
        <f t="shared" si="36"/>
        <v>796.65</v>
      </c>
      <c r="G358" s="16">
        <f t="shared" si="38"/>
        <v>-446.65</v>
      </c>
      <c r="H358" s="16">
        <f>IF(J357&gt;$D$8,$D$8,(J357+Table3[[#This Row],[Interest]]))</f>
        <v>350</v>
      </c>
      <c r="I358" s="31"/>
      <c r="J358" s="18">
        <f t="shared" si="37"/>
        <v>250578.18000000002</v>
      </c>
      <c r="K358" s="19"/>
      <c r="L358" s="28"/>
      <c r="M358" s="25"/>
      <c r="N358" s="25"/>
    </row>
    <row r="359" spans="2:14" x14ac:dyDescent="0.25">
      <c r="B359" s="22">
        <f t="shared" si="39"/>
        <v>347</v>
      </c>
      <c r="C359" s="38">
        <f t="shared" si="40"/>
        <v>54514</v>
      </c>
      <c r="D359" s="13"/>
      <c r="E359" s="23">
        <f t="shared" si="35"/>
        <v>250578.18000000002</v>
      </c>
      <c r="F359" s="16">
        <f t="shared" si="36"/>
        <v>772.33</v>
      </c>
      <c r="G359" s="16">
        <f t="shared" si="38"/>
        <v>-422.33000000000004</v>
      </c>
      <c r="H359" s="16">
        <f>IF(J358&gt;$D$8,$D$8,(J358+Table3[[#This Row],[Interest]]))</f>
        <v>350</v>
      </c>
      <c r="I359" s="31"/>
      <c r="J359" s="18">
        <f t="shared" si="37"/>
        <v>251000.51</v>
      </c>
      <c r="K359" s="19"/>
      <c r="L359" s="28"/>
      <c r="M359" s="25"/>
      <c r="N359" s="25"/>
    </row>
    <row r="360" spans="2:14" x14ac:dyDescent="0.25">
      <c r="B360" s="22">
        <f t="shared" si="39"/>
        <v>348</v>
      </c>
      <c r="C360" s="38">
        <f t="shared" si="40"/>
        <v>54544</v>
      </c>
      <c r="D360" s="13"/>
      <c r="E360" s="23">
        <f t="shared" si="35"/>
        <v>251000.51</v>
      </c>
      <c r="F360" s="16">
        <f t="shared" si="36"/>
        <v>799.42</v>
      </c>
      <c r="G360" s="16">
        <f t="shared" si="38"/>
        <v>-449.41999999999996</v>
      </c>
      <c r="H360" s="16">
        <f>IF(J359&gt;$D$8,$D$8,(J359+Table3[[#This Row],[Interest]]))</f>
        <v>350</v>
      </c>
      <c r="I360" s="31"/>
      <c r="J360" s="18">
        <f t="shared" si="37"/>
        <v>251449.93000000002</v>
      </c>
      <c r="K360" s="19"/>
      <c r="L360" s="28"/>
      <c r="M360" s="25"/>
      <c r="N360" s="25"/>
    </row>
    <row r="361" spans="2:14" x14ac:dyDescent="0.25">
      <c r="B361" s="22">
        <f t="shared" si="39"/>
        <v>349</v>
      </c>
      <c r="C361" s="38">
        <f t="shared" si="40"/>
        <v>54575</v>
      </c>
      <c r="D361" s="13"/>
      <c r="E361" s="23">
        <f t="shared" si="35"/>
        <v>251449.93000000002</v>
      </c>
      <c r="F361" s="16">
        <f t="shared" si="36"/>
        <v>775.02</v>
      </c>
      <c r="G361" s="16">
        <f t="shared" si="38"/>
        <v>-425.02</v>
      </c>
      <c r="H361" s="16">
        <f>IF(J360&gt;$D$8,$D$8,(J360+Table3[[#This Row],[Interest]]))</f>
        <v>350</v>
      </c>
      <c r="I361" s="31"/>
      <c r="J361" s="18">
        <f t="shared" si="37"/>
        <v>251874.95</v>
      </c>
      <c r="K361" s="19"/>
      <c r="L361" s="28"/>
      <c r="M361" s="25"/>
      <c r="N361" s="25"/>
    </row>
    <row r="362" spans="2:14" x14ac:dyDescent="0.25">
      <c r="B362" s="22">
        <f t="shared" si="39"/>
        <v>350</v>
      </c>
      <c r="C362" s="38">
        <f t="shared" si="40"/>
        <v>54605</v>
      </c>
      <c r="D362" s="13"/>
      <c r="E362" s="23">
        <f t="shared" si="35"/>
        <v>251874.95</v>
      </c>
      <c r="F362" s="16">
        <f t="shared" si="36"/>
        <v>802.2</v>
      </c>
      <c r="G362" s="16">
        <f t="shared" si="38"/>
        <v>-452.20000000000005</v>
      </c>
      <c r="H362" s="16">
        <f>IF(J361&gt;$D$8,$D$8,(J361+Table3[[#This Row],[Interest]]))</f>
        <v>350</v>
      </c>
      <c r="I362" s="31"/>
      <c r="J362" s="18">
        <f t="shared" si="37"/>
        <v>252327.15000000002</v>
      </c>
      <c r="K362" s="19"/>
      <c r="L362" s="28"/>
      <c r="M362" s="25"/>
      <c r="N362" s="25"/>
    </row>
    <row r="363" spans="2:14" x14ac:dyDescent="0.25">
      <c r="B363" s="22">
        <f t="shared" si="39"/>
        <v>351</v>
      </c>
      <c r="C363" s="38">
        <f t="shared" si="40"/>
        <v>54636</v>
      </c>
      <c r="D363" s="13"/>
      <c r="E363" s="23">
        <f t="shared" ref="E363:E378" si="41">J362+D363</f>
        <v>252327.15000000002</v>
      </c>
      <c r="F363" s="16">
        <f t="shared" si="36"/>
        <v>803.64</v>
      </c>
      <c r="G363" s="16">
        <f t="shared" si="38"/>
        <v>-453.64</v>
      </c>
      <c r="H363" s="16">
        <f>IF(J362&gt;$D$8,$D$8,(J362+Table3[[#This Row],[Interest]]))</f>
        <v>350</v>
      </c>
      <c r="I363" s="31"/>
      <c r="J363" s="18">
        <f t="shared" si="37"/>
        <v>252780.79000000004</v>
      </c>
      <c r="K363" s="19"/>
      <c r="L363" s="28"/>
      <c r="M363" s="25"/>
      <c r="N363" s="25"/>
    </row>
    <row r="364" spans="2:14" x14ac:dyDescent="0.25">
      <c r="B364" s="22">
        <f t="shared" si="39"/>
        <v>352</v>
      </c>
      <c r="C364" s="38">
        <f t="shared" si="40"/>
        <v>54667</v>
      </c>
      <c r="D364" s="13"/>
      <c r="E364" s="23">
        <f t="shared" si="41"/>
        <v>252780.79000000004</v>
      </c>
      <c r="F364" s="16">
        <f t="shared" si="36"/>
        <v>779.12</v>
      </c>
      <c r="G364" s="16">
        <f t="shared" si="38"/>
        <v>-429.12</v>
      </c>
      <c r="H364" s="16">
        <f>IF(J363&gt;$D$8,$D$8,(J363+Table3[[#This Row],[Interest]]))</f>
        <v>350</v>
      </c>
      <c r="I364" s="31"/>
      <c r="J364" s="18">
        <f t="shared" si="37"/>
        <v>253209.91000000003</v>
      </c>
      <c r="K364" s="19"/>
      <c r="L364" s="28"/>
      <c r="M364" s="25"/>
      <c r="N364" s="25"/>
    </row>
    <row r="365" spans="2:14" x14ac:dyDescent="0.25">
      <c r="B365" s="22">
        <f t="shared" si="39"/>
        <v>353</v>
      </c>
      <c r="C365" s="38">
        <f t="shared" si="40"/>
        <v>54697</v>
      </c>
      <c r="D365" s="13"/>
      <c r="E365" s="23">
        <f t="shared" si="41"/>
        <v>253209.91000000003</v>
      </c>
      <c r="F365" s="16">
        <f t="shared" si="36"/>
        <v>806.46</v>
      </c>
      <c r="G365" s="16">
        <f t="shared" si="38"/>
        <v>-456.46000000000004</v>
      </c>
      <c r="H365" s="16">
        <f>IF(J364&gt;$D$8,$D$8,(J364+Table3[[#This Row],[Interest]]))</f>
        <v>350</v>
      </c>
      <c r="I365" s="31"/>
      <c r="J365" s="18">
        <f t="shared" si="37"/>
        <v>253666.37000000002</v>
      </c>
      <c r="K365" s="19"/>
      <c r="L365" s="28"/>
      <c r="M365" s="25"/>
      <c r="N365" s="25"/>
    </row>
    <row r="366" spans="2:14" x14ac:dyDescent="0.25">
      <c r="B366" s="22">
        <f t="shared" si="39"/>
        <v>354</v>
      </c>
      <c r="C366" s="38">
        <f t="shared" si="40"/>
        <v>54728</v>
      </c>
      <c r="D366" s="13"/>
      <c r="E366" s="23">
        <f t="shared" si="41"/>
        <v>253666.37000000002</v>
      </c>
      <c r="F366" s="16">
        <f t="shared" si="36"/>
        <v>781.85</v>
      </c>
      <c r="G366" s="16">
        <f t="shared" si="38"/>
        <v>-431.85</v>
      </c>
      <c r="H366" s="16">
        <f>IF(J365&gt;$D$8,$D$8,(J365+Table3[[#This Row],[Interest]]))</f>
        <v>350</v>
      </c>
      <c r="I366" s="31"/>
      <c r="J366" s="18">
        <f t="shared" si="37"/>
        <v>254098.22000000003</v>
      </c>
      <c r="K366" s="19"/>
      <c r="L366" s="28"/>
      <c r="M366" s="25"/>
      <c r="N366" s="25"/>
    </row>
    <row r="367" spans="2:14" x14ac:dyDescent="0.25">
      <c r="B367" s="22">
        <f t="shared" si="39"/>
        <v>355</v>
      </c>
      <c r="C367" s="38">
        <f t="shared" si="40"/>
        <v>54758</v>
      </c>
      <c r="D367" s="13"/>
      <c r="E367" s="23">
        <f t="shared" si="41"/>
        <v>254098.22000000003</v>
      </c>
      <c r="F367" s="16">
        <f t="shared" si="36"/>
        <v>809.29</v>
      </c>
      <c r="G367" s="16">
        <f t="shared" si="38"/>
        <v>-459.28999999999996</v>
      </c>
      <c r="H367" s="16">
        <f>IF(J366&gt;$D$8,$D$8,(J366+Table3[[#This Row],[Interest]]))</f>
        <v>350</v>
      </c>
      <c r="I367" s="31"/>
      <c r="J367" s="18">
        <f t="shared" si="37"/>
        <v>254557.51000000004</v>
      </c>
      <c r="K367" s="19"/>
      <c r="L367" s="28"/>
      <c r="M367" s="25"/>
      <c r="N367" s="25"/>
    </row>
    <row r="368" spans="2:14" x14ac:dyDescent="0.25">
      <c r="B368" s="22">
        <f t="shared" si="39"/>
        <v>356</v>
      </c>
      <c r="C368" s="38">
        <f t="shared" si="40"/>
        <v>54789</v>
      </c>
      <c r="D368" s="13"/>
      <c r="E368" s="23">
        <f t="shared" si="41"/>
        <v>254557.51000000004</v>
      </c>
      <c r="F368" s="16">
        <f t="shared" si="36"/>
        <v>810.75</v>
      </c>
      <c r="G368" s="16">
        <f t="shared" si="38"/>
        <v>-460.75</v>
      </c>
      <c r="H368" s="16">
        <f>IF(J367&gt;$D$8,$D$8,(J367+Table3[[#This Row],[Interest]]))</f>
        <v>350</v>
      </c>
      <c r="I368" s="31"/>
      <c r="J368" s="18">
        <f t="shared" si="37"/>
        <v>255018.26000000004</v>
      </c>
      <c r="K368" s="19"/>
      <c r="L368" s="28"/>
      <c r="M368" s="25"/>
      <c r="N368" s="25"/>
    </row>
    <row r="369" spans="2:14" x14ac:dyDescent="0.25">
      <c r="B369" s="22">
        <f t="shared" si="39"/>
        <v>357</v>
      </c>
      <c r="C369" s="38">
        <f t="shared" si="40"/>
        <v>54820</v>
      </c>
      <c r="D369" s="13"/>
      <c r="E369" s="23">
        <f t="shared" si="41"/>
        <v>255018.26000000004</v>
      </c>
      <c r="F369" s="16">
        <f t="shared" si="36"/>
        <v>733.61</v>
      </c>
      <c r="G369" s="16">
        <f t="shared" si="38"/>
        <v>-383.61</v>
      </c>
      <c r="H369" s="16">
        <f>IF(J368&gt;$D$8,$D$8,(J368+Table3[[#This Row],[Interest]]))</f>
        <v>350</v>
      </c>
      <c r="I369" s="31"/>
      <c r="J369" s="18">
        <f t="shared" si="37"/>
        <v>255401.87000000002</v>
      </c>
      <c r="K369" s="19"/>
      <c r="L369" s="28"/>
      <c r="M369" s="25"/>
      <c r="N369" s="25"/>
    </row>
    <row r="370" spans="2:14" x14ac:dyDescent="0.25">
      <c r="B370" s="22">
        <f t="shared" si="39"/>
        <v>358</v>
      </c>
      <c r="C370" s="38">
        <f t="shared" si="40"/>
        <v>54848</v>
      </c>
      <c r="D370" s="13"/>
      <c r="E370" s="23">
        <f t="shared" si="41"/>
        <v>255401.87000000002</v>
      </c>
      <c r="F370" s="16">
        <f t="shared" si="36"/>
        <v>813.44</v>
      </c>
      <c r="G370" s="16">
        <f t="shared" si="38"/>
        <v>-463.44000000000005</v>
      </c>
      <c r="H370" s="16">
        <f>IF(J369&gt;$D$8,$D$8,(J369+Table3[[#This Row],[Interest]]))</f>
        <v>350</v>
      </c>
      <c r="I370" s="31"/>
      <c r="J370" s="18">
        <f t="shared" si="37"/>
        <v>255865.31000000003</v>
      </c>
      <c r="K370" s="19"/>
      <c r="L370" s="28"/>
      <c r="M370" s="25"/>
      <c r="N370" s="25"/>
    </row>
    <row r="371" spans="2:14" x14ac:dyDescent="0.25">
      <c r="B371" s="22">
        <f t="shared" si="39"/>
        <v>359</v>
      </c>
      <c r="C371" s="38">
        <f t="shared" si="40"/>
        <v>54879</v>
      </c>
      <c r="D371" s="13"/>
      <c r="E371" s="23">
        <f t="shared" si="41"/>
        <v>255865.31000000003</v>
      </c>
      <c r="F371" s="16">
        <f t="shared" si="36"/>
        <v>788.63</v>
      </c>
      <c r="G371" s="16">
        <f t="shared" si="38"/>
        <v>-438.63</v>
      </c>
      <c r="H371" s="16">
        <f>IF(J370&gt;$D$8,$D$8,(J370+Table3[[#This Row],[Interest]]))</f>
        <v>350</v>
      </c>
      <c r="I371" s="31"/>
      <c r="J371" s="18">
        <f t="shared" si="37"/>
        <v>256303.94000000003</v>
      </c>
      <c r="K371" s="19"/>
      <c r="L371" s="28"/>
      <c r="M371" s="25"/>
      <c r="N371" s="25"/>
    </row>
    <row r="372" spans="2:14" x14ac:dyDescent="0.25">
      <c r="B372" s="22">
        <f t="shared" si="39"/>
        <v>360</v>
      </c>
      <c r="C372" s="38">
        <f t="shared" si="40"/>
        <v>54909</v>
      </c>
      <c r="D372" s="13"/>
      <c r="E372" s="23">
        <f t="shared" si="41"/>
        <v>256303.94000000003</v>
      </c>
      <c r="F372" s="16">
        <f t="shared" si="36"/>
        <v>816.31</v>
      </c>
      <c r="G372" s="16">
        <f t="shared" si="38"/>
        <v>-466.30999999999995</v>
      </c>
      <c r="H372" s="16">
        <f>IF(J371&gt;$D$8,$D$8,(J371+Table3[[#This Row],[Interest]]))</f>
        <v>350</v>
      </c>
      <c r="I372" s="31"/>
      <c r="J372" s="18">
        <f t="shared" ref="J372:J378" si="42">IF((E372+F372-H372-I372)&lt;0,0,E372+F372-H372-I372)</f>
        <v>256770.25000000003</v>
      </c>
      <c r="K372" s="19"/>
      <c r="L372" s="28"/>
      <c r="M372" s="25"/>
      <c r="N372" s="25"/>
    </row>
    <row r="373" spans="2:14" x14ac:dyDescent="0.25">
      <c r="B373" s="22">
        <f t="shared" si="39"/>
        <v>361</v>
      </c>
      <c r="C373" s="38">
        <f t="shared" si="40"/>
        <v>54940</v>
      </c>
      <c r="D373" s="13"/>
      <c r="E373" s="23">
        <f t="shared" si="41"/>
        <v>256770.25000000003</v>
      </c>
      <c r="F373" s="16">
        <f t="shared" si="36"/>
        <v>791.42</v>
      </c>
      <c r="G373" s="16">
        <f t="shared" si="38"/>
        <v>-441.41999999999996</v>
      </c>
      <c r="H373" s="16">
        <f>IF(J372&gt;$D$8,$D$8,(J372+Table3[[#This Row],[Interest]]))</f>
        <v>350</v>
      </c>
      <c r="I373" s="31"/>
      <c r="J373" s="18">
        <f t="shared" si="42"/>
        <v>257211.67000000004</v>
      </c>
      <c r="K373" s="19"/>
      <c r="L373" s="28"/>
      <c r="M373" s="25"/>
      <c r="N373" s="25"/>
    </row>
    <row r="374" spans="2:14" x14ac:dyDescent="0.25">
      <c r="B374" s="22">
        <f t="shared" si="39"/>
        <v>362</v>
      </c>
      <c r="C374" s="38">
        <f t="shared" si="40"/>
        <v>54970</v>
      </c>
      <c r="D374" s="13"/>
      <c r="E374" s="23">
        <f t="shared" si="41"/>
        <v>257211.67000000004</v>
      </c>
      <c r="F374" s="16">
        <f t="shared" si="36"/>
        <v>819.2</v>
      </c>
      <c r="G374" s="16">
        <f t="shared" si="38"/>
        <v>-469.20000000000005</v>
      </c>
      <c r="H374" s="16">
        <f>IF(J373&gt;$D$8,$D$8,(J373+Table3[[#This Row],[Interest]]))</f>
        <v>350</v>
      </c>
      <c r="I374" s="31"/>
      <c r="J374" s="18">
        <f t="shared" si="42"/>
        <v>257680.87000000005</v>
      </c>
      <c r="K374" s="19"/>
      <c r="L374" s="28"/>
      <c r="M374" s="25"/>
      <c r="N374" s="25"/>
    </row>
    <row r="375" spans="2:14" x14ac:dyDescent="0.25">
      <c r="B375" s="22">
        <f t="shared" si="39"/>
        <v>363</v>
      </c>
      <c r="C375" s="38">
        <f t="shared" si="40"/>
        <v>55001</v>
      </c>
      <c r="D375" s="13"/>
      <c r="E375" s="23">
        <f t="shared" si="41"/>
        <v>257680.87000000005</v>
      </c>
      <c r="F375" s="16">
        <f t="shared" si="36"/>
        <v>820.7</v>
      </c>
      <c r="G375" s="16">
        <f t="shared" si="38"/>
        <v>-470.70000000000005</v>
      </c>
      <c r="H375" s="16">
        <f>IF(J374&gt;$D$8,$D$8,(J374+Table3[[#This Row],[Interest]]))</f>
        <v>350</v>
      </c>
      <c r="I375" s="31"/>
      <c r="J375" s="18">
        <f t="shared" si="42"/>
        <v>258151.57000000007</v>
      </c>
      <c r="K375" s="19"/>
      <c r="L375" s="28"/>
      <c r="M375" s="25"/>
      <c r="N375" s="25"/>
    </row>
    <row r="376" spans="2:14" x14ac:dyDescent="0.25">
      <c r="B376" s="22">
        <f t="shared" si="39"/>
        <v>364</v>
      </c>
      <c r="C376" s="38">
        <f t="shared" si="40"/>
        <v>55032</v>
      </c>
      <c r="D376" s="13"/>
      <c r="E376" s="23">
        <f t="shared" si="41"/>
        <v>258151.57000000007</v>
      </c>
      <c r="F376" s="16">
        <f t="shared" si="36"/>
        <v>795.67</v>
      </c>
      <c r="G376" s="16">
        <f t="shared" si="38"/>
        <v>-445.66999999999996</v>
      </c>
      <c r="H376" s="16">
        <f>IF(J375&gt;$D$8,$D$8,(J375+Table3[[#This Row],[Interest]]))</f>
        <v>350</v>
      </c>
      <c r="I376" s="31"/>
      <c r="J376" s="18">
        <f t="shared" si="42"/>
        <v>258597.24000000008</v>
      </c>
      <c r="K376" s="19"/>
      <c r="L376" s="28"/>
      <c r="M376" s="25"/>
      <c r="N376" s="25"/>
    </row>
    <row r="377" spans="2:14" x14ac:dyDescent="0.25">
      <c r="B377" s="22">
        <f t="shared" si="39"/>
        <v>365</v>
      </c>
      <c r="C377" s="38">
        <f t="shared" si="40"/>
        <v>55062</v>
      </c>
      <c r="D377" s="13"/>
      <c r="E377" s="23">
        <f t="shared" si="41"/>
        <v>258597.24000000008</v>
      </c>
      <c r="F377" s="16">
        <f t="shared" si="36"/>
        <v>823.61</v>
      </c>
      <c r="G377" s="16">
        <f t="shared" si="38"/>
        <v>-473.61</v>
      </c>
      <c r="H377" s="16">
        <f>IF(J376&gt;$D$8,$D$8,(J376+Table3[[#This Row],[Interest]]))</f>
        <v>350</v>
      </c>
      <c r="I377" s="31"/>
      <c r="J377" s="18">
        <f t="shared" si="42"/>
        <v>259070.85000000006</v>
      </c>
      <c r="K377" s="19"/>
      <c r="L377" s="28"/>
      <c r="M377" s="25"/>
      <c r="N377" s="25"/>
    </row>
    <row r="378" spans="2:14" x14ac:dyDescent="0.25">
      <c r="B378" s="22">
        <f t="shared" si="39"/>
        <v>366</v>
      </c>
      <c r="C378" s="38">
        <f t="shared" si="40"/>
        <v>55093</v>
      </c>
      <c r="D378" s="13"/>
      <c r="E378" s="23">
        <f t="shared" si="41"/>
        <v>259070.85000000006</v>
      </c>
      <c r="F378" s="16">
        <f>ROUND(((C379-C378)*E378*($H$6/365)),2)</f>
        <v>798.51</v>
      </c>
      <c r="G378" s="16">
        <f t="shared" si="38"/>
        <v>-448.51</v>
      </c>
      <c r="H378" s="16">
        <f>IF(J377&gt;$D$8,$D$8,(J377+Table3[[#This Row],[Interest]]))</f>
        <v>350</v>
      </c>
      <c r="I378" s="31"/>
      <c r="J378" s="18">
        <f t="shared" si="42"/>
        <v>259519.36000000007</v>
      </c>
      <c r="K378" s="19"/>
      <c r="L378" s="28"/>
      <c r="M378" s="25"/>
      <c r="N378" s="25"/>
    </row>
    <row r="379" spans="2:14" x14ac:dyDescent="0.25">
      <c r="B379" s="22">
        <f t="shared" si="39"/>
        <v>367</v>
      </c>
      <c r="C379" s="38">
        <f t="shared" si="40"/>
        <v>55123</v>
      </c>
      <c r="D379" s="13"/>
      <c r="E379" s="23">
        <f t="shared" ref="E379:E382" si="43">J378+D379</f>
        <v>259519.36000000007</v>
      </c>
      <c r="F379" s="16">
        <f t="shared" ref="F379:F382" si="44">ROUND(((C380-C379)*E379*($H$6/365)),2)</f>
        <v>826.55</v>
      </c>
      <c r="G379" s="16">
        <f t="shared" ref="G379:G382" si="45">IF(H379="","0",H379-F379)</f>
        <v>-476.54999999999995</v>
      </c>
      <c r="H379" s="16">
        <f>IF(J378&gt;$D$8,$D$8,(J378+Table3[[#This Row],[Interest]]))</f>
        <v>350</v>
      </c>
      <c r="I379" s="31"/>
      <c r="J379" s="18">
        <f t="shared" ref="J379:J382" si="46">IF((E379+F379-H379-I379)&lt;0,0,E379+F379-H379-I379)</f>
        <v>259995.91000000006</v>
      </c>
      <c r="K379" s="19"/>
      <c r="L379" s="25"/>
      <c r="M379" s="25"/>
      <c r="N379" s="25"/>
    </row>
    <row r="380" spans="2:14" x14ac:dyDescent="0.25">
      <c r="B380" s="22">
        <f t="shared" si="39"/>
        <v>368</v>
      </c>
      <c r="C380" s="38">
        <f t="shared" si="40"/>
        <v>55154</v>
      </c>
      <c r="D380" s="13"/>
      <c r="E380" s="23">
        <f t="shared" si="43"/>
        <v>259995.91000000006</v>
      </c>
      <c r="F380" s="16">
        <f t="shared" si="44"/>
        <v>828.07</v>
      </c>
      <c r="G380" s="16">
        <f t="shared" si="45"/>
        <v>-478.07000000000005</v>
      </c>
      <c r="H380" s="16">
        <f>IF(J379&gt;$D$8,$D$8,(J379+Table3[[#This Row],[Interest]]))</f>
        <v>350</v>
      </c>
      <c r="I380" s="31"/>
      <c r="J380" s="18">
        <f t="shared" si="46"/>
        <v>260473.98000000007</v>
      </c>
      <c r="K380" s="19"/>
      <c r="L380" s="25"/>
      <c r="M380" s="25"/>
      <c r="N380" s="25"/>
    </row>
    <row r="381" spans="2:14" x14ac:dyDescent="0.25">
      <c r="B381" s="22">
        <f t="shared" si="39"/>
        <v>369</v>
      </c>
      <c r="C381" s="38">
        <f t="shared" si="40"/>
        <v>55185</v>
      </c>
      <c r="D381" s="13"/>
      <c r="E381" s="23">
        <f t="shared" si="43"/>
        <v>260473.98000000007</v>
      </c>
      <c r="F381" s="16">
        <f t="shared" si="44"/>
        <v>749.31</v>
      </c>
      <c r="G381" s="16">
        <f t="shared" si="45"/>
        <v>-399.30999999999995</v>
      </c>
      <c r="H381" s="16">
        <f>IF(J380&gt;$D$8,$D$8,(J380+Table3[[#This Row],[Interest]]))</f>
        <v>350</v>
      </c>
      <c r="I381" s="31"/>
      <c r="J381" s="18">
        <f t="shared" si="46"/>
        <v>260873.29000000007</v>
      </c>
      <c r="K381" s="19"/>
      <c r="L381" s="25"/>
      <c r="M381" s="25"/>
      <c r="N381" s="25"/>
    </row>
    <row r="382" spans="2:14" x14ac:dyDescent="0.25">
      <c r="B382" s="22">
        <f t="shared" si="39"/>
        <v>370</v>
      </c>
      <c r="C382" s="38">
        <f t="shared" si="40"/>
        <v>55213</v>
      </c>
      <c r="D382" s="13"/>
      <c r="E382" s="23">
        <f t="shared" si="43"/>
        <v>260873.29000000007</v>
      </c>
      <c r="F382" s="16">
        <f t="shared" si="44"/>
        <v>830.86</v>
      </c>
      <c r="G382" s="16">
        <f t="shared" si="45"/>
        <v>-480.86</v>
      </c>
      <c r="H382" s="16">
        <f>IF(J381&gt;$D$8,$D$8,(J381+Table3[[#This Row],[Interest]]))</f>
        <v>350</v>
      </c>
      <c r="I382" s="31"/>
      <c r="J382" s="18">
        <f t="shared" si="46"/>
        <v>261354.15000000005</v>
      </c>
      <c r="K382" s="19"/>
      <c r="L382" s="25"/>
      <c r="M382" s="25"/>
      <c r="N382" s="25"/>
    </row>
    <row r="383" spans="2:14" x14ac:dyDescent="0.25">
      <c r="B383" s="22">
        <f t="shared" si="39"/>
        <v>371</v>
      </c>
      <c r="C383" s="38">
        <f t="shared" si="40"/>
        <v>55244</v>
      </c>
      <c r="D383" s="13"/>
      <c r="E383" s="23">
        <f t="shared" ref="E383:E411" si="47">J382+D383</f>
        <v>261354.15000000005</v>
      </c>
      <c r="F383" s="16">
        <f t="shared" ref="F383:F411" si="48">ROUND(((C384-C383)*E383*($H$6/365)),2)</f>
        <v>805.54</v>
      </c>
      <c r="G383" s="16">
        <f t="shared" ref="G383:G411" si="49">IF(H383="","0",H383-F383)</f>
        <v>-455.53999999999996</v>
      </c>
      <c r="H383" s="16">
        <f>IF(J382&gt;$D$8,$D$8,(J382+Table3[[#This Row],[Interest]]))</f>
        <v>350</v>
      </c>
      <c r="I383" s="31"/>
      <c r="J383" s="18">
        <f t="shared" ref="J383:J411" si="50">IF((E383+F383-H383-I383)&lt;0,0,E383+F383-H383-I383)</f>
        <v>261809.69000000006</v>
      </c>
      <c r="K383" s="19"/>
      <c r="L383" s="25"/>
      <c r="M383" s="25"/>
      <c r="N383" s="25"/>
    </row>
    <row r="384" spans="2:14" x14ac:dyDescent="0.25">
      <c r="B384" s="22">
        <f t="shared" si="39"/>
        <v>372</v>
      </c>
      <c r="C384" s="38">
        <f t="shared" si="40"/>
        <v>55274</v>
      </c>
      <c r="D384" s="13"/>
      <c r="E384" s="23">
        <f t="shared" si="47"/>
        <v>261809.69000000006</v>
      </c>
      <c r="F384" s="16">
        <f t="shared" si="48"/>
        <v>833.85</v>
      </c>
      <c r="G384" s="16">
        <f t="shared" si="49"/>
        <v>-483.85</v>
      </c>
      <c r="H384" s="16">
        <f>IF(J383&gt;$D$8,$D$8,(J383+Table3[[#This Row],[Interest]]))</f>
        <v>350</v>
      </c>
      <c r="I384" s="31"/>
      <c r="J384" s="18">
        <f t="shared" si="50"/>
        <v>262293.54000000004</v>
      </c>
      <c r="K384" s="19"/>
      <c r="L384" s="25"/>
      <c r="M384" s="25"/>
      <c r="N384" s="25"/>
    </row>
    <row r="385" spans="2:14" x14ac:dyDescent="0.25">
      <c r="B385" s="22">
        <f t="shared" si="39"/>
        <v>373</v>
      </c>
      <c r="C385" s="38">
        <f t="shared" si="40"/>
        <v>55305</v>
      </c>
      <c r="D385" s="13"/>
      <c r="E385" s="23">
        <f t="shared" si="47"/>
        <v>262293.54000000004</v>
      </c>
      <c r="F385" s="16">
        <f t="shared" si="48"/>
        <v>808.44</v>
      </c>
      <c r="G385" s="16">
        <f t="shared" si="49"/>
        <v>-458.44000000000005</v>
      </c>
      <c r="H385" s="16">
        <f>IF(J384&gt;$D$8,$D$8,(J384+Table3[[#This Row],[Interest]]))</f>
        <v>350</v>
      </c>
      <c r="I385" s="31"/>
      <c r="J385" s="18">
        <f t="shared" si="50"/>
        <v>262751.98000000004</v>
      </c>
      <c r="K385" s="19"/>
      <c r="L385" s="25"/>
      <c r="M385" s="25"/>
      <c r="N385" s="25"/>
    </row>
    <row r="386" spans="2:14" x14ac:dyDescent="0.25">
      <c r="B386" s="22">
        <f t="shared" si="39"/>
        <v>374</v>
      </c>
      <c r="C386" s="38">
        <f t="shared" si="40"/>
        <v>55335</v>
      </c>
      <c r="D386" s="13"/>
      <c r="E386" s="23">
        <f t="shared" si="47"/>
        <v>262751.98000000004</v>
      </c>
      <c r="F386" s="16">
        <f t="shared" si="48"/>
        <v>836.85</v>
      </c>
      <c r="G386" s="16">
        <f t="shared" si="49"/>
        <v>-486.85</v>
      </c>
      <c r="H386" s="16">
        <f>IF(J385&gt;$D$8,$D$8,(J385+Table3[[#This Row],[Interest]]))</f>
        <v>350</v>
      </c>
      <c r="I386" s="31"/>
      <c r="J386" s="18">
        <f t="shared" si="50"/>
        <v>263238.83</v>
      </c>
      <c r="K386" s="19"/>
      <c r="L386" s="25"/>
      <c r="M386" s="25"/>
      <c r="N386" s="25"/>
    </row>
    <row r="387" spans="2:14" x14ac:dyDescent="0.25">
      <c r="B387" s="22">
        <f t="shared" si="39"/>
        <v>375</v>
      </c>
      <c r="C387" s="38">
        <f t="shared" si="40"/>
        <v>55366</v>
      </c>
      <c r="D387" s="13"/>
      <c r="E387" s="23">
        <f t="shared" si="47"/>
        <v>263238.83</v>
      </c>
      <c r="F387" s="16">
        <f t="shared" si="48"/>
        <v>838.4</v>
      </c>
      <c r="G387" s="16">
        <f t="shared" si="49"/>
        <v>-488.4</v>
      </c>
      <c r="H387" s="16">
        <f>IF(J386&gt;$D$8,$D$8,(J386+Table3[[#This Row],[Interest]]))</f>
        <v>350</v>
      </c>
      <c r="I387" s="31"/>
      <c r="J387" s="18">
        <f t="shared" si="50"/>
        <v>263727.23000000004</v>
      </c>
      <c r="K387" s="19"/>
      <c r="L387" s="25"/>
      <c r="M387" s="25"/>
      <c r="N387" s="25"/>
    </row>
    <row r="388" spans="2:14" x14ac:dyDescent="0.25">
      <c r="B388" s="22">
        <f t="shared" si="39"/>
        <v>376</v>
      </c>
      <c r="C388" s="38">
        <f t="shared" si="40"/>
        <v>55397</v>
      </c>
      <c r="D388" s="13"/>
      <c r="E388" s="23">
        <f t="shared" si="47"/>
        <v>263727.23000000004</v>
      </c>
      <c r="F388" s="16">
        <f t="shared" si="48"/>
        <v>812.86</v>
      </c>
      <c r="G388" s="16">
        <f t="shared" si="49"/>
        <v>-462.86</v>
      </c>
      <c r="H388" s="16">
        <f>IF(J387&gt;$D$8,$D$8,(J387+Table3[[#This Row],[Interest]]))</f>
        <v>350</v>
      </c>
      <c r="I388" s="31"/>
      <c r="J388" s="18">
        <f t="shared" si="50"/>
        <v>264190.09000000003</v>
      </c>
      <c r="K388" s="19"/>
      <c r="L388" s="25"/>
      <c r="M388" s="25"/>
      <c r="N388" s="25"/>
    </row>
    <row r="389" spans="2:14" x14ac:dyDescent="0.25">
      <c r="B389" s="22">
        <f t="shared" si="39"/>
        <v>377</v>
      </c>
      <c r="C389" s="38">
        <f t="shared" si="40"/>
        <v>55427</v>
      </c>
      <c r="D389" s="13"/>
      <c r="E389" s="23">
        <f t="shared" si="47"/>
        <v>264190.09000000003</v>
      </c>
      <c r="F389" s="16">
        <f t="shared" si="48"/>
        <v>841.43</v>
      </c>
      <c r="G389" s="16">
        <f t="shared" si="49"/>
        <v>-491.42999999999995</v>
      </c>
      <c r="H389" s="16">
        <f>IF(J388&gt;$D$8,$D$8,(J388+Table3[[#This Row],[Interest]]))</f>
        <v>350</v>
      </c>
      <c r="I389" s="31"/>
      <c r="J389" s="18">
        <f t="shared" si="50"/>
        <v>264681.52</v>
      </c>
      <c r="K389" s="19"/>
      <c r="L389" s="25"/>
      <c r="M389" s="25"/>
      <c r="N389" s="25"/>
    </row>
    <row r="390" spans="2:14" x14ac:dyDescent="0.25">
      <c r="B390" s="22">
        <f t="shared" si="39"/>
        <v>378</v>
      </c>
      <c r="C390" s="38">
        <f t="shared" si="40"/>
        <v>55458</v>
      </c>
      <c r="D390" s="13"/>
      <c r="E390" s="23">
        <f t="shared" si="47"/>
        <v>264681.52</v>
      </c>
      <c r="F390" s="16">
        <f t="shared" si="48"/>
        <v>815.8</v>
      </c>
      <c r="G390" s="16">
        <f t="shared" si="49"/>
        <v>-465.79999999999995</v>
      </c>
      <c r="H390" s="16">
        <f>IF(J389&gt;$D$8,$D$8,(J389+Table3[[#This Row],[Interest]]))</f>
        <v>350</v>
      </c>
      <c r="I390" s="31"/>
      <c r="J390" s="18">
        <f t="shared" si="50"/>
        <v>265147.32</v>
      </c>
      <c r="K390" s="19"/>
      <c r="L390" s="25"/>
      <c r="M390" s="25"/>
      <c r="N390" s="25"/>
    </row>
    <row r="391" spans="2:14" x14ac:dyDescent="0.25">
      <c r="B391" s="22">
        <f t="shared" si="39"/>
        <v>379</v>
      </c>
      <c r="C391" s="38">
        <f t="shared" si="40"/>
        <v>55488</v>
      </c>
      <c r="D391" s="13"/>
      <c r="E391" s="23">
        <f t="shared" si="47"/>
        <v>265147.32</v>
      </c>
      <c r="F391" s="16">
        <f t="shared" si="48"/>
        <v>844.48</v>
      </c>
      <c r="G391" s="16">
        <f t="shared" si="49"/>
        <v>-494.48</v>
      </c>
      <c r="H391" s="16">
        <f>IF(J390&gt;$D$8,$D$8,(J390+Table3[[#This Row],[Interest]]))</f>
        <v>350</v>
      </c>
      <c r="I391" s="31"/>
      <c r="J391" s="18">
        <f t="shared" si="50"/>
        <v>265641.8</v>
      </c>
      <c r="K391" s="19"/>
      <c r="L391" s="25"/>
      <c r="M391" s="25"/>
      <c r="N391" s="25"/>
    </row>
    <row r="392" spans="2:14" x14ac:dyDescent="0.25">
      <c r="B392" s="22">
        <f t="shared" si="39"/>
        <v>380</v>
      </c>
      <c r="C392" s="38">
        <f t="shared" si="40"/>
        <v>55519</v>
      </c>
      <c r="D392" s="13"/>
      <c r="E392" s="23">
        <f t="shared" si="47"/>
        <v>265641.8</v>
      </c>
      <c r="F392" s="16">
        <f t="shared" si="48"/>
        <v>846.05</v>
      </c>
      <c r="G392" s="16">
        <f t="shared" si="49"/>
        <v>-496.04999999999995</v>
      </c>
      <c r="H392" s="16">
        <f>IF(J391&gt;$D$8,$D$8,(J391+Table3[[#This Row],[Interest]]))</f>
        <v>350</v>
      </c>
      <c r="I392" s="31"/>
      <c r="J392" s="18">
        <f t="shared" si="50"/>
        <v>266137.84999999998</v>
      </c>
      <c r="K392" s="19"/>
      <c r="L392" s="25"/>
      <c r="M392" s="25"/>
      <c r="N392" s="25"/>
    </row>
    <row r="393" spans="2:14" x14ac:dyDescent="0.25">
      <c r="B393" s="22">
        <f t="shared" si="39"/>
        <v>381</v>
      </c>
      <c r="C393" s="38">
        <f t="shared" si="40"/>
        <v>55550</v>
      </c>
      <c r="D393" s="13"/>
      <c r="E393" s="23">
        <f t="shared" si="47"/>
        <v>266137.84999999998</v>
      </c>
      <c r="F393" s="16">
        <f t="shared" si="48"/>
        <v>792.94</v>
      </c>
      <c r="G393" s="16">
        <f t="shared" si="49"/>
        <v>-442.94000000000005</v>
      </c>
      <c r="H393" s="16">
        <f>IF(J392&gt;$D$8,$D$8,(J392+Table3[[#This Row],[Interest]]))</f>
        <v>350</v>
      </c>
      <c r="I393" s="31"/>
      <c r="J393" s="18">
        <f t="shared" si="50"/>
        <v>266580.78999999998</v>
      </c>
      <c r="K393" s="19"/>
      <c r="L393" s="25"/>
      <c r="M393" s="25"/>
      <c r="N393" s="25"/>
    </row>
    <row r="394" spans="2:14" x14ac:dyDescent="0.25">
      <c r="B394" s="22">
        <f t="shared" si="39"/>
        <v>382</v>
      </c>
      <c r="C394" s="38">
        <f t="shared" si="40"/>
        <v>55579</v>
      </c>
      <c r="D394" s="13"/>
      <c r="E394" s="23">
        <f t="shared" si="47"/>
        <v>266580.78999999998</v>
      </c>
      <c r="F394" s="16">
        <f t="shared" si="48"/>
        <v>849.04</v>
      </c>
      <c r="G394" s="16">
        <f t="shared" si="49"/>
        <v>-499.03999999999996</v>
      </c>
      <c r="H394" s="16">
        <f>IF(J393&gt;$D$8,$D$8,(J393+Table3[[#This Row],[Interest]]))</f>
        <v>350</v>
      </c>
      <c r="I394" s="31"/>
      <c r="J394" s="18">
        <f t="shared" si="50"/>
        <v>267079.82999999996</v>
      </c>
      <c r="K394" s="19"/>
      <c r="L394" s="25"/>
      <c r="M394" s="25"/>
      <c r="N394" s="25"/>
    </row>
    <row r="395" spans="2:14" x14ac:dyDescent="0.25">
      <c r="B395" s="22">
        <f t="shared" si="39"/>
        <v>383</v>
      </c>
      <c r="C395" s="38">
        <f t="shared" si="40"/>
        <v>55610</v>
      </c>
      <c r="D395" s="13"/>
      <c r="E395" s="23">
        <f t="shared" si="47"/>
        <v>267079.82999999996</v>
      </c>
      <c r="F395" s="16">
        <f t="shared" si="48"/>
        <v>823.19</v>
      </c>
      <c r="G395" s="16">
        <f t="shared" si="49"/>
        <v>-473.19000000000005</v>
      </c>
      <c r="H395" s="16">
        <f>IF(J394&gt;$D$8,$D$8,(J394+Table3[[#This Row],[Interest]]))</f>
        <v>350</v>
      </c>
      <c r="I395" s="31"/>
      <c r="J395" s="18">
        <f t="shared" si="50"/>
        <v>267553.01999999996</v>
      </c>
      <c r="K395" s="19"/>
      <c r="L395" s="25"/>
      <c r="M395" s="25"/>
      <c r="N395" s="25"/>
    </row>
    <row r="396" spans="2:14" x14ac:dyDescent="0.25">
      <c r="B396" s="22">
        <f t="shared" si="39"/>
        <v>384</v>
      </c>
      <c r="C396" s="38">
        <f t="shared" si="40"/>
        <v>55640</v>
      </c>
      <c r="D396" s="13"/>
      <c r="E396" s="23">
        <f t="shared" si="47"/>
        <v>267553.01999999996</v>
      </c>
      <c r="F396" s="16">
        <f t="shared" si="48"/>
        <v>852.14</v>
      </c>
      <c r="G396" s="16">
        <f t="shared" si="49"/>
        <v>-502.14</v>
      </c>
      <c r="H396" s="16">
        <f>IF(J395&gt;$D$8,$D$8,(J395+Table3[[#This Row],[Interest]]))</f>
        <v>350</v>
      </c>
      <c r="I396" s="31"/>
      <c r="J396" s="18">
        <f t="shared" si="50"/>
        <v>268055.15999999997</v>
      </c>
      <c r="K396" s="19"/>
      <c r="L396" s="25"/>
      <c r="M396" s="25"/>
      <c r="N396" s="25"/>
    </row>
    <row r="397" spans="2:14" x14ac:dyDescent="0.25">
      <c r="B397" s="22">
        <f t="shared" si="39"/>
        <v>385</v>
      </c>
      <c r="C397" s="38">
        <f t="shared" si="40"/>
        <v>55671</v>
      </c>
      <c r="D397" s="13"/>
      <c r="E397" s="23">
        <f t="shared" si="47"/>
        <v>268055.15999999997</v>
      </c>
      <c r="F397" s="16">
        <f t="shared" si="48"/>
        <v>826.2</v>
      </c>
      <c r="G397" s="16">
        <f t="shared" si="49"/>
        <v>-476.20000000000005</v>
      </c>
      <c r="H397" s="16">
        <f>IF(J396&gt;$D$8,$D$8,(J396+Table3[[#This Row],[Interest]]))</f>
        <v>350</v>
      </c>
      <c r="I397" s="31"/>
      <c r="J397" s="18">
        <f t="shared" si="50"/>
        <v>268531.36</v>
      </c>
      <c r="K397" s="19"/>
      <c r="L397" s="25"/>
      <c r="M397" s="25"/>
      <c r="N397" s="25"/>
    </row>
    <row r="398" spans="2:14" x14ac:dyDescent="0.25">
      <c r="B398" s="22">
        <f t="shared" si="39"/>
        <v>386</v>
      </c>
      <c r="C398" s="38">
        <f t="shared" si="40"/>
        <v>55701</v>
      </c>
      <c r="D398" s="13"/>
      <c r="E398" s="23">
        <f t="shared" si="47"/>
        <v>268531.36</v>
      </c>
      <c r="F398" s="16">
        <f t="shared" si="48"/>
        <v>855.25</v>
      </c>
      <c r="G398" s="16">
        <f t="shared" si="49"/>
        <v>-505.25</v>
      </c>
      <c r="H398" s="16">
        <f>IF(J397&gt;$D$8,$D$8,(J397+Table3[[#This Row],[Interest]]))</f>
        <v>350</v>
      </c>
      <c r="I398" s="31"/>
      <c r="J398" s="18">
        <f t="shared" si="50"/>
        <v>269036.61</v>
      </c>
      <c r="K398" s="19"/>
      <c r="L398" s="25"/>
      <c r="M398" s="25"/>
      <c r="N398" s="25"/>
    </row>
    <row r="399" spans="2:14" x14ac:dyDescent="0.25">
      <c r="B399" s="22">
        <f t="shared" ref="B399:B462" si="51">B398+1</f>
        <v>387</v>
      </c>
      <c r="C399" s="38">
        <f t="shared" ref="C399:C470" si="52">EDATE(C398,1)</f>
        <v>55732</v>
      </c>
      <c r="D399" s="13"/>
      <c r="E399" s="23">
        <f t="shared" si="47"/>
        <v>269036.61</v>
      </c>
      <c r="F399" s="16">
        <f t="shared" si="48"/>
        <v>856.86</v>
      </c>
      <c r="G399" s="16">
        <f t="shared" si="49"/>
        <v>-506.86</v>
      </c>
      <c r="H399" s="16">
        <f>IF(J398&gt;$D$8,$D$8,(J398+Table3[[#This Row],[Interest]]))</f>
        <v>350</v>
      </c>
      <c r="I399" s="31"/>
      <c r="J399" s="18">
        <f t="shared" si="50"/>
        <v>269543.46999999997</v>
      </c>
      <c r="K399" s="19"/>
      <c r="L399" s="25"/>
      <c r="M399" s="25"/>
      <c r="N399" s="25"/>
    </row>
    <row r="400" spans="2:14" x14ac:dyDescent="0.25">
      <c r="B400" s="22">
        <f t="shared" si="51"/>
        <v>388</v>
      </c>
      <c r="C400" s="38">
        <f t="shared" si="52"/>
        <v>55763</v>
      </c>
      <c r="D400" s="13"/>
      <c r="E400" s="23">
        <f t="shared" si="47"/>
        <v>269543.46999999997</v>
      </c>
      <c r="F400" s="16">
        <f t="shared" si="48"/>
        <v>830.78</v>
      </c>
      <c r="G400" s="16">
        <f t="shared" si="49"/>
        <v>-480.78</v>
      </c>
      <c r="H400" s="16">
        <f>IF(J399&gt;$D$8,$D$8,(J399+Table3[[#This Row],[Interest]]))</f>
        <v>350</v>
      </c>
      <c r="I400" s="31"/>
      <c r="J400" s="18">
        <f t="shared" si="50"/>
        <v>270024.25</v>
      </c>
      <c r="K400" s="19"/>
      <c r="L400" s="25"/>
      <c r="M400" s="25"/>
      <c r="N400" s="25"/>
    </row>
    <row r="401" spans="2:14" x14ac:dyDescent="0.25">
      <c r="B401" s="22">
        <f t="shared" si="51"/>
        <v>389</v>
      </c>
      <c r="C401" s="38">
        <f t="shared" si="52"/>
        <v>55793</v>
      </c>
      <c r="D401" s="13"/>
      <c r="E401" s="23">
        <f t="shared" si="47"/>
        <v>270024.25</v>
      </c>
      <c r="F401" s="16">
        <f t="shared" si="48"/>
        <v>860.01</v>
      </c>
      <c r="G401" s="16">
        <f t="shared" si="49"/>
        <v>-510.01</v>
      </c>
      <c r="H401" s="16">
        <f>IF(J400&gt;$D$8,$D$8,(J400+Table3[[#This Row],[Interest]]))</f>
        <v>350</v>
      </c>
      <c r="I401" s="31"/>
      <c r="J401" s="18">
        <f t="shared" si="50"/>
        <v>270534.26</v>
      </c>
      <c r="K401" s="19"/>
      <c r="L401" s="25"/>
      <c r="M401" s="25"/>
      <c r="N401" s="25"/>
    </row>
    <row r="402" spans="2:14" x14ac:dyDescent="0.25">
      <c r="B402" s="22">
        <f t="shared" si="51"/>
        <v>390</v>
      </c>
      <c r="C402" s="38">
        <f t="shared" si="52"/>
        <v>55824</v>
      </c>
      <c r="D402" s="13"/>
      <c r="E402" s="23">
        <f t="shared" si="47"/>
        <v>270534.26</v>
      </c>
      <c r="F402" s="16">
        <f t="shared" si="48"/>
        <v>833.84</v>
      </c>
      <c r="G402" s="16">
        <f t="shared" si="49"/>
        <v>-483.84000000000003</v>
      </c>
      <c r="H402" s="16">
        <f>IF(J401&gt;$D$8,$D$8,(J401+Table3[[#This Row],[Interest]]))</f>
        <v>350</v>
      </c>
      <c r="I402" s="31"/>
      <c r="J402" s="18">
        <f t="shared" si="50"/>
        <v>271018.10000000003</v>
      </c>
      <c r="K402" s="19"/>
      <c r="L402" s="25"/>
      <c r="M402" s="25"/>
      <c r="N402" s="25"/>
    </row>
    <row r="403" spans="2:14" x14ac:dyDescent="0.25">
      <c r="B403" s="22">
        <f t="shared" si="51"/>
        <v>391</v>
      </c>
      <c r="C403" s="38">
        <f t="shared" si="52"/>
        <v>55854</v>
      </c>
      <c r="D403" s="13"/>
      <c r="E403" s="23">
        <f t="shared" si="47"/>
        <v>271018.10000000003</v>
      </c>
      <c r="F403" s="16">
        <f t="shared" si="48"/>
        <v>863.17</v>
      </c>
      <c r="G403" s="16">
        <f t="shared" si="49"/>
        <v>-513.16999999999996</v>
      </c>
      <c r="H403" s="16">
        <f>IF(J402&gt;$D$8,$D$8,(J402+Table3[[#This Row],[Interest]]))</f>
        <v>350</v>
      </c>
      <c r="I403" s="31"/>
      <c r="J403" s="18">
        <f t="shared" si="50"/>
        <v>271531.27</v>
      </c>
      <c r="K403" s="19"/>
      <c r="L403" s="25"/>
      <c r="M403" s="25"/>
      <c r="N403" s="25"/>
    </row>
    <row r="404" spans="2:14" x14ac:dyDescent="0.25">
      <c r="B404" s="22">
        <f t="shared" si="51"/>
        <v>392</v>
      </c>
      <c r="C404" s="38">
        <f t="shared" si="52"/>
        <v>55885</v>
      </c>
      <c r="D404" s="13"/>
      <c r="E404" s="23">
        <f t="shared" si="47"/>
        <v>271531.27</v>
      </c>
      <c r="F404" s="16">
        <f t="shared" si="48"/>
        <v>864.81</v>
      </c>
      <c r="G404" s="16">
        <f t="shared" si="49"/>
        <v>-514.80999999999995</v>
      </c>
      <c r="H404" s="16">
        <f>IF(J403&gt;$D$8,$D$8,(J403+Table3[[#This Row],[Interest]]))</f>
        <v>350</v>
      </c>
      <c r="I404" s="31"/>
      <c r="J404" s="18">
        <f t="shared" si="50"/>
        <v>272046.08000000002</v>
      </c>
      <c r="K404" s="19"/>
      <c r="L404" s="25"/>
      <c r="M404" s="25"/>
      <c r="N404" s="25"/>
    </row>
    <row r="405" spans="2:14" x14ac:dyDescent="0.25">
      <c r="B405" s="22">
        <f t="shared" si="51"/>
        <v>393</v>
      </c>
      <c r="C405" s="38">
        <f t="shared" si="52"/>
        <v>55916</v>
      </c>
      <c r="D405" s="13"/>
      <c r="E405" s="23">
        <f t="shared" si="47"/>
        <v>272046.08000000002</v>
      </c>
      <c r="F405" s="16">
        <f t="shared" si="48"/>
        <v>782.6</v>
      </c>
      <c r="G405" s="16">
        <f t="shared" si="49"/>
        <v>-432.6</v>
      </c>
      <c r="H405" s="16">
        <f>IF(J404&gt;$D$8,$D$8,(J404+Table3[[#This Row],[Interest]]))</f>
        <v>350</v>
      </c>
      <c r="I405" s="31"/>
      <c r="J405" s="18">
        <f t="shared" si="50"/>
        <v>272478.68</v>
      </c>
      <c r="K405" s="19"/>
      <c r="L405" s="25"/>
      <c r="M405" s="25"/>
      <c r="N405" s="25"/>
    </row>
    <row r="406" spans="2:14" x14ac:dyDescent="0.25">
      <c r="B406" s="22">
        <f t="shared" si="51"/>
        <v>394</v>
      </c>
      <c r="C406" s="38">
        <f t="shared" si="52"/>
        <v>55944</v>
      </c>
      <c r="D406" s="13"/>
      <c r="E406" s="23">
        <f t="shared" si="47"/>
        <v>272478.68</v>
      </c>
      <c r="F406" s="16">
        <f t="shared" si="48"/>
        <v>867.83</v>
      </c>
      <c r="G406" s="16">
        <f t="shared" si="49"/>
        <v>-517.83000000000004</v>
      </c>
      <c r="H406" s="16">
        <f>IF(J405&gt;$D$8,$D$8,(J405+Table3[[#This Row],[Interest]]))</f>
        <v>350</v>
      </c>
      <c r="I406" s="31"/>
      <c r="J406" s="18">
        <f t="shared" si="50"/>
        <v>272996.51</v>
      </c>
      <c r="K406" s="19"/>
      <c r="L406" s="25"/>
      <c r="M406" s="25"/>
      <c r="N406" s="25"/>
    </row>
    <row r="407" spans="2:14" x14ac:dyDescent="0.25">
      <c r="B407" s="22">
        <f t="shared" si="51"/>
        <v>395</v>
      </c>
      <c r="C407" s="38">
        <f t="shared" si="52"/>
        <v>55975</v>
      </c>
      <c r="D407" s="13"/>
      <c r="E407" s="23">
        <f t="shared" si="47"/>
        <v>272996.51</v>
      </c>
      <c r="F407" s="16">
        <f t="shared" si="48"/>
        <v>841.43</v>
      </c>
      <c r="G407" s="16">
        <f t="shared" si="49"/>
        <v>-491.42999999999995</v>
      </c>
      <c r="H407" s="16">
        <f>IF(J406&gt;$D$8,$D$8,(J406+Table3[[#This Row],[Interest]]))</f>
        <v>350</v>
      </c>
      <c r="I407" s="31"/>
      <c r="J407" s="18">
        <f t="shared" si="50"/>
        <v>273487.94</v>
      </c>
      <c r="K407" s="19"/>
      <c r="L407" s="25"/>
      <c r="M407" s="25"/>
      <c r="N407" s="25"/>
    </row>
    <row r="408" spans="2:14" x14ac:dyDescent="0.25">
      <c r="B408" s="22">
        <f t="shared" si="51"/>
        <v>396</v>
      </c>
      <c r="C408" s="38">
        <f t="shared" si="52"/>
        <v>56005</v>
      </c>
      <c r="D408" s="13"/>
      <c r="E408" s="23">
        <f t="shared" si="47"/>
        <v>273487.94</v>
      </c>
      <c r="F408" s="16">
        <f t="shared" si="48"/>
        <v>871.04</v>
      </c>
      <c r="G408" s="16">
        <f t="shared" si="49"/>
        <v>-521.04</v>
      </c>
      <c r="H408" s="16">
        <f>IF(J407&gt;$D$8,$D$8,(J407+Table3[[#This Row],[Interest]]))</f>
        <v>350</v>
      </c>
      <c r="I408" s="31"/>
      <c r="J408" s="18">
        <f t="shared" si="50"/>
        <v>274008.98</v>
      </c>
      <c r="K408" s="19"/>
      <c r="L408" s="25"/>
      <c r="M408" s="25"/>
      <c r="N408" s="25"/>
    </row>
    <row r="409" spans="2:14" x14ac:dyDescent="0.25">
      <c r="B409" s="22">
        <f t="shared" si="51"/>
        <v>397</v>
      </c>
      <c r="C409" s="38">
        <f t="shared" si="52"/>
        <v>56036</v>
      </c>
      <c r="D409" s="13"/>
      <c r="E409" s="23">
        <f t="shared" si="47"/>
        <v>274008.98</v>
      </c>
      <c r="F409" s="16">
        <f t="shared" si="48"/>
        <v>844.55</v>
      </c>
      <c r="G409" s="16">
        <f t="shared" si="49"/>
        <v>-494.54999999999995</v>
      </c>
      <c r="H409" s="16">
        <f>IF(J408&gt;$D$8,$D$8,(J408+Table3[[#This Row],[Interest]]))</f>
        <v>350</v>
      </c>
      <c r="I409" s="31"/>
      <c r="J409" s="18">
        <f t="shared" si="50"/>
        <v>274503.52999999997</v>
      </c>
      <c r="K409" s="19"/>
      <c r="L409" s="25"/>
      <c r="M409" s="25"/>
      <c r="N409" s="25"/>
    </row>
    <row r="410" spans="2:14" x14ac:dyDescent="0.25">
      <c r="B410" s="22">
        <f t="shared" si="51"/>
        <v>398</v>
      </c>
      <c r="C410" s="38">
        <f t="shared" si="52"/>
        <v>56066</v>
      </c>
      <c r="D410" s="13"/>
      <c r="E410" s="23">
        <f t="shared" si="47"/>
        <v>274503.52999999997</v>
      </c>
      <c r="F410" s="16">
        <f t="shared" si="48"/>
        <v>874.27</v>
      </c>
      <c r="G410" s="16">
        <f t="shared" si="49"/>
        <v>-524.27</v>
      </c>
      <c r="H410" s="16">
        <f>IF(J409&gt;$D$8,$D$8,(J409+Table3[[#This Row],[Interest]]))</f>
        <v>350</v>
      </c>
      <c r="I410" s="31"/>
      <c r="J410" s="18">
        <f t="shared" si="50"/>
        <v>275027.8</v>
      </c>
      <c r="K410" s="19"/>
      <c r="L410" s="25"/>
      <c r="M410" s="25"/>
      <c r="N410" s="25"/>
    </row>
    <row r="411" spans="2:14" x14ac:dyDescent="0.25">
      <c r="B411" s="22">
        <f t="shared" si="51"/>
        <v>399</v>
      </c>
      <c r="C411" s="38">
        <f t="shared" si="52"/>
        <v>56097</v>
      </c>
      <c r="D411" s="13"/>
      <c r="E411" s="23">
        <f t="shared" si="47"/>
        <v>275027.8</v>
      </c>
      <c r="F411" s="16">
        <f t="shared" si="48"/>
        <v>875.94</v>
      </c>
      <c r="G411" s="16">
        <f t="shared" si="49"/>
        <v>-525.94000000000005</v>
      </c>
      <c r="H411" s="16">
        <f>IF(J410&gt;$D$8,$D$8,(J410+Table3[[#This Row],[Interest]]))</f>
        <v>350</v>
      </c>
      <c r="I411" s="31"/>
      <c r="J411" s="18">
        <f t="shared" si="50"/>
        <v>275553.74</v>
      </c>
      <c r="K411" s="19"/>
      <c r="L411" s="25"/>
      <c r="M411" s="25"/>
      <c r="N411" s="25"/>
    </row>
    <row r="412" spans="2:14" x14ac:dyDescent="0.25">
      <c r="B412" s="22">
        <f t="shared" si="51"/>
        <v>400</v>
      </c>
      <c r="C412" s="38">
        <f t="shared" si="52"/>
        <v>56128</v>
      </c>
      <c r="D412" s="13"/>
      <c r="E412" s="23">
        <f t="shared" ref="E412:E470" si="53">J411+D412</f>
        <v>275553.74</v>
      </c>
      <c r="F412" s="16">
        <f t="shared" ref="F412:F470" si="54">ROUND(((C413-C412)*E412*($H$6/365)),2)</f>
        <v>849.31</v>
      </c>
      <c r="G412" s="16">
        <f t="shared" ref="G412:G470" si="55">IF(H412="","0",H412-F412)</f>
        <v>-499.30999999999995</v>
      </c>
      <c r="H412" s="16">
        <f>IF(J411&gt;$D$8,$D$8,(J411+Table3[[#This Row],[Interest]]))</f>
        <v>350</v>
      </c>
      <c r="I412" s="31"/>
      <c r="J412" s="18">
        <f t="shared" ref="J412:J470" si="56">IF((E412+F412-H412-I412)&lt;0,0,E412+F412-H412-I412)</f>
        <v>276053.05</v>
      </c>
      <c r="K412" s="19"/>
      <c r="L412" s="25"/>
      <c r="M412" s="25"/>
      <c r="N412" s="25"/>
    </row>
    <row r="413" spans="2:14" x14ac:dyDescent="0.25">
      <c r="B413" s="22">
        <f t="shared" si="51"/>
        <v>401</v>
      </c>
      <c r="C413" s="38">
        <f t="shared" si="52"/>
        <v>56158</v>
      </c>
      <c r="D413" s="13"/>
      <c r="E413" s="23">
        <f t="shared" si="53"/>
        <v>276053.05</v>
      </c>
      <c r="F413" s="16">
        <f t="shared" si="54"/>
        <v>879.21</v>
      </c>
      <c r="G413" s="16">
        <f t="shared" si="55"/>
        <v>-529.21</v>
      </c>
      <c r="H413" s="16">
        <f>IF(J412&gt;$D$8,$D$8,(J412+Table3[[#This Row],[Interest]]))</f>
        <v>350</v>
      </c>
      <c r="I413" s="31"/>
      <c r="J413" s="18">
        <f t="shared" si="56"/>
        <v>276582.26</v>
      </c>
      <c r="K413" s="19"/>
      <c r="L413" s="25"/>
      <c r="M413" s="25"/>
      <c r="N413" s="25"/>
    </row>
    <row r="414" spans="2:14" x14ac:dyDescent="0.25">
      <c r="B414" s="22">
        <f t="shared" si="51"/>
        <v>402</v>
      </c>
      <c r="C414" s="38">
        <f t="shared" si="52"/>
        <v>56189</v>
      </c>
      <c r="D414" s="13"/>
      <c r="E414" s="23">
        <f t="shared" si="53"/>
        <v>276582.26</v>
      </c>
      <c r="F414" s="16">
        <f t="shared" si="54"/>
        <v>852.48</v>
      </c>
      <c r="G414" s="16">
        <f t="shared" si="55"/>
        <v>-502.48</v>
      </c>
      <c r="H414" s="16">
        <f>IF(J413&gt;$D$8,$D$8,(J413+Table3[[#This Row],[Interest]]))</f>
        <v>350</v>
      </c>
      <c r="I414" s="31"/>
      <c r="J414" s="18">
        <f t="shared" si="56"/>
        <v>277084.74</v>
      </c>
      <c r="K414" s="19"/>
      <c r="L414" s="25"/>
      <c r="M414" s="25"/>
      <c r="N414" s="25"/>
    </row>
    <row r="415" spans="2:14" x14ac:dyDescent="0.25">
      <c r="B415" s="22">
        <f t="shared" si="51"/>
        <v>403</v>
      </c>
      <c r="C415" s="38">
        <f t="shared" si="52"/>
        <v>56219</v>
      </c>
      <c r="D415" s="13"/>
      <c r="E415" s="23">
        <f t="shared" si="53"/>
        <v>277084.74</v>
      </c>
      <c r="F415" s="16">
        <f t="shared" si="54"/>
        <v>882.5</v>
      </c>
      <c r="G415" s="16">
        <f t="shared" si="55"/>
        <v>-532.5</v>
      </c>
      <c r="H415" s="16">
        <f>IF(J414&gt;$D$8,$D$8,(J414+Table3[[#This Row],[Interest]]))</f>
        <v>350</v>
      </c>
      <c r="I415" s="31"/>
      <c r="J415" s="18">
        <f t="shared" si="56"/>
        <v>277617.24</v>
      </c>
      <c r="K415" s="19"/>
      <c r="L415" s="25"/>
      <c r="M415" s="25"/>
      <c r="N415" s="25"/>
    </row>
    <row r="416" spans="2:14" x14ac:dyDescent="0.25">
      <c r="B416" s="22">
        <f t="shared" si="51"/>
        <v>404</v>
      </c>
      <c r="C416" s="38">
        <f t="shared" si="52"/>
        <v>56250</v>
      </c>
      <c r="D416" s="13"/>
      <c r="E416" s="23">
        <f t="shared" si="53"/>
        <v>277617.24</v>
      </c>
      <c r="F416" s="16">
        <f t="shared" si="54"/>
        <v>884.19</v>
      </c>
      <c r="G416" s="16">
        <f t="shared" si="55"/>
        <v>-534.19000000000005</v>
      </c>
      <c r="H416" s="16">
        <f>IF(J415&gt;$D$8,$D$8,(J415+Table3[[#This Row],[Interest]]))</f>
        <v>350</v>
      </c>
      <c r="I416" s="31"/>
      <c r="J416" s="18">
        <f t="shared" si="56"/>
        <v>278151.43</v>
      </c>
      <c r="K416" s="19"/>
      <c r="L416" s="25"/>
      <c r="M416" s="25"/>
      <c r="N416" s="25"/>
    </row>
    <row r="417" spans="2:14" x14ac:dyDescent="0.25">
      <c r="B417" s="22">
        <f t="shared" si="51"/>
        <v>405</v>
      </c>
      <c r="C417" s="38">
        <f t="shared" si="52"/>
        <v>56281</v>
      </c>
      <c r="D417" s="13"/>
      <c r="E417" s="23">
        <f t="shared" si="53"/>
        <v>278151.43</v>
      </c>
      <c r="F417" s="16">
        <f t="shared" si="54"/>
        <v>800.16</v>
      </c>
      <c r="G417" s="16">
        <f t="shared" si="55"/>
        <v>-450.15999999999997</v>
      </c>
      <c r="H417" s="16">
        <f>IF(J416&gt;$D$8,$D$8,(J416+Table3[[#This Row],[Interest]]))</f>
        <v>350</v>
      </c>
      <c r="I417" s="31"/>
      <c r="J417" s="18">
        <f t="shared" si="56"/>
        <v>278601.58999999997</v>
      </c>
      <c r="K417" s="19"/>
      <c r="L417" s="25"/>
      <c r="M417" s="25"/>
      <c r="N417" s="25"/>
    </row>
    <row r="418" spans="2:14" x14ac:dyDescent="0.25">
      <c r="B418" s="22">
        <f t="shared" si="51"/>
        <v>406</v>
      </c>
      <c r="C418" s="38">
        <f t="shared" si="52"/>
        <v>56309</v>
      </c>
      <c r="D418" s="13"/>
      <c r="E418" s="23">
        <f t="shared" si="53"/>
        <v>278601.58999999997</v>
      </c>
      <c r="F418" s="16">
        <f t="shared" si="54"/>
        <v>887.33</v>
      </c>
      <c r="G418" s="16">
        <f t="shared" si="55"/>
        <v>-537.33000000000004</v>
      </c>
      <c r="H418" s="16">
        <f>IF(J417&gt;$D$8,$D$8,(J417+Table3[[#This Row],[Interest]]))</f>
        <v>350</v>
      </c>
      <c r="I418" s="31"/>
      <c r="J418" s="18">
        <f t="shared" si="56"/>
        <v>279138.92</v>
      </c>
      <c r="K418" s="19"/>
      <c r="L418" s="25"/>
      <c r="M418" s="25"/>
      <c r="N418" s="25"/>
    </row>
    <row r="419" spans="2:14" x14ac:dyDescent="0.25">
      <c r="B419" s="22">
        <f t="shared" si="51"/>
        <v>407</v>
      </c>
      <c r="C419" s="38">
        <f t="shared" si="52"/>
        <v>56340</v>
      </c>
      <c r="D419" s="13"/>
      <c r="E419" s="23">
        <f t="shared" si="53"/>
        <v>279138.92</v>
      </c>
      <c r="F419" s="16">
        <f t="shared" si="54"/>
        <v>860.36</v>
      </c>
      <c r="G419" s="16">
        <f t="shared" si="55"/>
        <v>-510.36</v>
      </c>
      <c r="H419" s="16">
        <f>IF(J418&gt;$D$8,$D$8,(J418+Table3[[#This Row],[Interest]]))</f>
        <v>350</v>
      </c>
      <c r="I419" s="31"/>
      <c r="J419" s="18">
        <f t="shared" si="56"/>
        <v>279649.27999999997</v>
      </c>
      <c r="K419" s="19"/>
      <c r="L419" s="25"/>
      <c r="M419" s="25"/>
      <c r="N419" s="25"/>
    </row>
    <row r="420" spans="2:14" x14ac:dyDescent="0.25">
      <c r="B420" s="22">
        <f t="shared" si="51"/>
        <v>408</v>
      </c>
      <c r="C420" s="38">
        <f t="shared" si="52"/>
        <v>56370</v>
      </c>
      <c r="D420" s="13"/>
      <c r="E420" s="23">
        <f t="shared" si="53"/>
        <v>279649.27999999997</v>
      </c>
      <c r="F420" s="16">
        <f t="shared" si="54"/>
        <v>890.66</v>
      </c>
      <c r="G420" s="16">
        <f t="shared" si="55"/>
        <v>-540.66</v>
      </c>
      <c r="H420" s="16">
        <f>IF(J419&gt;$D$8,$D$8,(J419+Table3[[#This Row],[Interest]]))</f>
        <v>350</v>
      </c>
      <c r="I420" s="31"/>
      <c r="J420" s="18">
        <f t="shared" si="56"/>
        <v>280189.93999999994</v>
      </c>
      <c r="K420" s="19"/>
      <c r="L420" s="25"/>
      <c r="M420" s="25"/>
      <c r="N420" s="25"/>
    </row>
    <row r="421" spans="2:14" x14ac:dyDescent="0.25">
      <c r="B421" s="22">
        <f t="shared" si="51"/>
        <v>409</v>
      </c>
      <c r="C421" s="38">
        <f t="shared" si="52"/>
        <v>56401</v>
      </c>
      <c r="D421" s="13"/>
      <c r="E421" s="23">
        <f t="shared" si="53"/>
        <v>280189.93999999994</v>
      </c>
      <c r="F421" s="16">
        <f t="shared" si="54"/>
        <v>863.6</v>
      </c>
      <c r="G421" s="16">
        <f t="shared" si="55"/>
        <v>-513.6</v>
      </c>
      <c r="H421" s="16">
        <f>IF(J420&gt;$D$8,$D$8,(J420+Table3[[#This Row],[Interest]]))</f>
        <v>350</v>
      </c>
      <c r="I421" s="31"/>
      <c r="J421" s="18">
        <f t="shared" si="56"/>
        <v>280703.53999999992</v>
      </c>
      <c r="K421" s="19"/>
      <c r="L421" s="25"/>
      <c r="M421" s="25"/>
      <c r="N421" s="25"/>
    </row>
    <row r="422" spans="2:14" x14ac:dyDescent="0.25">
      <c r="B422" s="22">
        <f t="shared" si="51"/>
        <v>410</v>
      </c>
      <c r="C422" s="38">
        <f t="shared" si="52"/>
        <v>56431</v>
      </c>
      <c r="D422" s="13"/>
      <c r="E422" s="23">
        <f t="shared" si="53"/>
        <v>280703.53999999992</v>
      </c>
      <c r="F422" s="16">
        <f t="shared" si="54"/>
        <v>894.02</v>
      </c>
      <c r="G422" s="16">
        <f t="shared" si="55"/>
        <v>-544.02</v>
      </c>
      <c r="H422" s="16">
        <f>IF(J421&gt;$D$8,$D$8,(J421+Table3[[#This Row],[Interest]]))</f>
        <v>350</v>
      </c>
      <c r="I422" s="31"/>
      <c r="J422" s="18">
        <f t="shared" si="56"/>
        <v>281247.55999999994</v>
      </c>
      <c r="K422" s="19"/>
      <c r="L422" s="25"/>
      <c r="M422" s="25"/>
      <c r="N422" s="25"/>
    </row>
    <row r="423" spans="2:14" x14ac:dyDescent="0.25">
      <c r="B423" s="22">
        <f t="shared" si="51"/>
        <v>411</v>
      </c>
      <c r="C423" s="38">
        <f t="shared" si="52"/>
        <v>56462</v>
      </c>
      <c r="D423" s="13"/>
      <c r="E423" s="23">
        <f t="shared" si="53"/>
        <v>281247.55999999994</v>
      </c>
      <c r="F423" s="16">
        <f t="shared" si="54"/>
        <v>895.75</v>
      </c>
      <c r="G423" s="16">
        <f t="shared" si="55"/>
        <v>-545.75</v>
      </c>
      <c r="H423" s="16">
        <f>IF(J422&gt;$D$8,$D$8,(J422+Table3[[#This Row],[Interest]]))</f>
        <v>350</v>
      </c>
      <c r="I423" s="31"/>
      <c r="J423" s="18">
        <f t="shared" si="56"/>
        <v>281793.30999999994</v>
      </c>
      <c r="K423" s="19"/>
      <c r="L423" s="25"/>
      <c r="M423" s="25"/>
      <c r="N423" s="25"/>
    </row>
    <row r="424" spans="2:14" x14ac:dyDescent="0.25">
      <c r="B424" s="22">
        <f t="shared" si="51"/>
        <v>412</v>
      </c>
      <c r="C424" s="38">
        <f t="shared" si="52"/>
        <v>56493</v>
      </c>
      <c r="D424" s="13"/>
      <c r="E424" s="23">
        <f t="shared" si="53"/>
        <v>281793.30999999994</v>
      </c>
      <c r="F424" s="16">
        <f t="shared" si="54"/>
        <v>868.54</v>
      </c>
      <c r="G424" s="16">
        <f t="shared" si="55"/>
        <v>-518.54</v>
      </c>
      <c r="H424" s="16">
        <f>IF(J423&gt;$D$8,$D$8,(J423+Table3[[#This Row],[Interest]]))</f>
        <v>350</v>
      </c>
      <c r="I424" s="31"/>
      <c r="J424" s="18">
        <f t="shared" si="56"/>
        <v>282311.84999999992</v>
      </c>
      <c r="K424" s="19"/>
      <c r="L424" s="25"/>
      <c r="M424" s="25"/>
      <c r="N424" s="25"/>
    </row>
    <row r="425" spans="2:14" x14ac:dyDescent="0.25">
      <c r="B425" s="22">
        <f t="shared" si="51"/>
        <v>413</v>
      </c>
      <c r="C425" s="38">
        <f t="shared" si="52"/>
        <v>56523</v>
      </c>
      <c r="D425" s="13"/>
      <c r="E425" s="23">
        <f t="shared" si="53"/>
        <v>282311.84999999992</v>
      </c>
      <c r="F425" s="16">
        <f t="shared" si="54"/>
        <v>899.14</v>
      </c>
      <c r="G425" s="16">
        <f t="shared" si="55"/>
        <v>-549.14</v>
      </c>
      <c r="H425" s="16">
        <f>IF(J424&gt;$D$8,$D$8,(J424+Table3[[#This Row],[Interest]]))</f>
        <v>350</v>
      </c>
      <c r="I425" s="31"/>
      <c r="J425" s="18">
        <f t="shared" si="56"/>
        <v>282860.98999999993</v>
      </c>
      <c r="K425" s="19"/>
      <c r="L425" s="25"/>
      <c r="M425" s="25"/>
      <c r="N425" s="25"/>
    </row>
    <row r="426" spans="2:14" x14ac:dyDescent="0.25">
      <c r="B426" s="22">
        <f t="shared" si="51"/>
        <v>414</v>
      </c>
      <c r="C426" s="38">
        <f t="shared" si="52"/>
        <v>56554</v>
      </c>
      <c r="D426" s="13"/>
      <c r="E426" s="23">
        <f t="shared" si="53"/>
        <v>282860.98999999993</v>
      </c>
      <c r="F426" s="16">
        <f t="shared" si="54"/>
        <v>871.83</v>
      </c>
      <c r="G426" s="16">
        <f t="shared" si="55"/>
        <v>-521.83000000000004</v>
      </c>
      <c r="H426" s="16">
        <f>IF(J425&gt;$D$8,$D$8,(J425+Table3[[#This Row],[Interest]]))</f>
        <v>350</v>
      </c>
      <c r="I426" s="31"/>
      <c r="J426" s="18">
        <f t="shared" si="56"/>
        <v>283382.81999999995</v>
      </c>
      <c r="K426" s="19"/>
      <c r="L426" s="25"/>
      <c r="M426" s="25"/>
      <c r="N426" s="25"/>
    </row>
    <row r="427" spans="2:14" x14ac:dyDescent="0.25">
      <c r="B427" s="22">
        <f t="shared" si="51"/>
        <v>415</v>
      </c>
      <c r="C427" s="38">
        <f t="shared" si="52"/>
        <v>56584</v>
      </c>
      <c r="D427" s="13"/>
      <c r="E427" s="23">
        <f t="shared" si="53"/>
        <v>283382.81999999995</v>
      </c>
      <c r="F427" s="16">
        <f t="shared" si="54"/>
        <v>902.55</v>
      </c>
      <c r="G427" s="16">
        <f t="shared" si="55"/>
        <v>-552.54999999999995</v>
      </c>
      <c r="H427" s="16">
        <f>IF(J426&gt;$D$8,$D$8,(J426+Table3[[#This Row],[Interest]]))</f>
        <v>350</v>
      </c>
      <c r="I427" s="31"/>
      <c r="J427" s="18">
        <f t="shared" si="56"/>
        <v>283935.36999999994</v>
      </c>
      <c r="K427" s="19"/>
      <c r="L427" s="25"/>
      <c r="M427" s="25"/>
      <c r="N427" s="25"/>
    </row>
    <row r="428" spans="2:14" x14ac:dyDescent="0.25">
      <c r="B428" s="22">
        <f t="shared" si="51"/>
        <v>416</v>
      </c>
      <c r="C428" s="38">
        <f t="shared" si="52"/>
        <v>56615</v>
      </c>
      <c r="D428" s="13"/>
      <c r="E428" s="23">
        <f t="shared" si="53"/>
        <v>283935.36999999994</v>
      </c>
      <c r="F428" s="16">
        <f t="shared" si="54"/>
        <v>904.31</v>
      </c>
      <c r="G428" s="16">
        <f t="shared" si="55"/>
        <v>-554.30999999999995</v>
      </c>
      <c r="H428" s="16">
        <f>IF(J427&gt;$D$8,$D$8,(J427+Table3[[#This Row],[Interest]]))</f>
        <v>350</v>
      </c>
      <c r="I428" s="31"/>
      <c r="J428" s="18">
        <f t="shared" si="56"/>
        <v>284489.67999999993</v>
      </c>
      <c r="K428" s="19"/>
      <c r="L428" s="25"/>
      <c r="M428" s="25"/>
      <c r="N428" s="25"/>
    </row>
    <row r="429" spans="2:14" x14ac:dyDescent="0.25">
      <c r="B429" s="22">
        <f t="shared" si="51"/>
        <v>417</v>
      </c>
      <c r="C429" s="38">
        <f t="shared" si="52"/>
        <v>56646</v>
      </c>
      <c r="D429" s="13"/>
      <c r="E429" s="23">
        <f t="shared" si="53"/>
        <v>284489.67999999993</v>
      </c>
      <c r="F429" s="16">
        <f t="shared" si="54"/>
        <v>818.39</v>
      </c>
      <c r="G429" s="16">
        <f t="shared" si="55"/>
        <v>-468.39</v>
      </c>
      <c r="H429" s="16">
        <f>IF(J428&gt;$D$8,$D$8,(J428+Table3[[#This Row],[Interest]]))</f>
        <v>350</v>
      </c>
      <c r="I429" s="31"/>
      <c r="J429" s="18">
        <f t="shared" si="56"/>
        <v>284958.06999999995</v>
      </c>
      <c r="K429" s="19"/>
      <c r="L429" s="25"/>
      <c r="M429" s="25"/>
      <c r="N429" s="25"/>
    </row>
    <row r="430" spans="2:14" x14ac:dyDescent="0.25">
      <c r="B430" s="22">
        <f t="shared" si="51"/>
        <v>418</v>
      </c>
      <c r="C430" s="38">
        <f t="shared" si="52"/>
        <v>56674</v>
      </c>
      <c r="D430" s="13"/>
      <c r="E430" s="23">
        <f t="shared" si="53"/>
        <v>284958.06999999995</v>
      </c>
      <c r="F430" s="16">
        <f t="shared" si="54"/>
        <v>907.57</v>
      </c>
      <c r="G430" s="16">
        <f t="shared" si="55"/>
        <v>-557.57000000000005</v>
      </c>
      <c r="H430" s="16">
        <f>IF(J429&gt;$D$8,$D$8,(J429+Table3[[#This Row],[Interest]]))</f>
        <v>350</v>
      </c>
      <c r="I430" s="31"/>
      <c r="J430" s="18">
        <f t="shared" si="56"/>
        <v>285515.63999999996</v>
      </c>
      <c r="K430" s="19"/>
      <c r="L430" s="25"/>
      <c r="M430" s="25"/>
      <c r="N430" s="25"/>
    </row>
    <row r="431" spans="2:14" x14ac:dyDescent="0.25">
      <c r="B431" s="22">
        <f t="shared" si="51"/>
        <v>419</v>
      </c>
      <c r="C431" s="38">
        <f t="shared" si="52"/>
        <v>56705</v>
      </c>
      <c r="D431" s="13"/>
      <c r="E431" s="23">
        <f t="shared" si="53"/>
        <v>285515.63999999996</v>
      </c>
      <c r="F431" s="16">
        <f t="shared" si="54"/>
        <v>880.01</v>
      </c>
      <c r="G431" s="16">
        <f t="shared" si="55"/>
        <v>-530.01</v>
      </c>
      <c r="H431" s="16">
        <f>IF(J430&gt;$D$8,$D$8,(J430+Table3[[#This Row],[Interest]]))</f>
        <v>350</v>
      </c>
      <c r="I431" s="31"/>
      <c r="J431" s="18">
        <f t="shared" si="56"/>
        <v>286045.64999999997</v>
      </c>
      <c r="K431" s="19"/>
      <c r="L431" s="25"/>
      <c r="M431" s="25"/>
      <c r="N431" s="25"/>
    </row>
    <row r="432" spans="2:14" x14ac:dyDescent="0.25">
      <c r="B432" s="22">
        <f t="shared" si="51"/>
        <v>420</v>
      </c>
      <c r="C432" s="38">
        <f t="shared" si="52"/>
        <v>56735</v>
      </c>
      <c r="D432" s="13"/>
      <c r="E432" s="23">
        <f t="shared" si="53"/>
        <v>286045.64999999997</v>
      </c>
      <c r="F432" s="16">
        <f t="shared" si="54"/>
        <v>911.04</v>
      </c>
      <c r="G432" s="16">
        <f t="shared" si="55"/>
        <v>-561.04</v>
      </c>
      <c r="H432" s="16">
        <f>IF(J431&gt;$D$8,$D$8,(J431+Table3[[#This Row],[Interest]]))</f>
        <v>350</v>
      </c>
      <c r="I432" s="31"/>
      <c r="J432" s="18">
        <f t="shared" si="56"/>
        <v>286606.68999999994</v>
      </c>
      <c r="K432" s="19"/>
      <c r="L432" s="25"/>
      <c r="M432" s="25"/>
      <c r="N432" s="25"/>
    </row>
    <row r="433" spans="2:14" x14ac:dyDescent="0.25">
      <c r="B433" s="22">
        <f t="shared" si="51"/>
        <v>421</v>
      </c>
      <c r="C433" s="38">
        <f t="shared" si="52"/>
        <v>56766</v>
      </c>
      <c r="D433" s="13"/>
      <c r="E433" s="23">
        <f t="shared" si="53"/>
        <v>286606.68999999994</v>
      </c>
      <c r="F433" s="16">
        <f t="shared" si="54"/>
        <v>883.38</v>
      </c>
      <c r="G433" s="16">
        <f t="shared" si="55"/>
        <v>-533.38</v>
      </c>
      <c r="H433" s="16">
        <f>IF(J432&gt;$D$8,$D$8,(J432+Table3[[#This Row],[Interest]]))</f>
        <v>350</v>
      </c>
      <c r="I433" s="31"/>
      <c r="J433" s="18">
        <f t="shared" si="56"/>
        <v>287140.06999999995</v>
      </c>
      <c r="K433" s="19"/>
      <c r="L433" s="25"/>
      <c r="M433" s="25"/>
      <c r="N433" s="25"/>
    </row>
    <row r="434" spans="2:14" x14ac:dyDescent="0.25">
      <c r="B434" s="22">
        <f t="shared" si="51"/>
        <v>422</v>
      </c>
      <c r="C434" s="38">
        <f t="shared" si="52"/>
        <v>56796</v>
      </c>
      <c r="D434" s="13"/>
      <c r="E434" s="23">
        <f t="shared" si="53"/>
        <v>287140.06999999995</v>
      </c>
      <c r="F434" s="16">
        <f t="shared" si="54"/>
        <v>914.52</v>
      </c>
      <c r="G434" s="16">
        <f t="shared" si="55"/>
        <v>-564.52</v>
      </c>
      <c r="H434" s="16">
        <f>IF(J433&gt;$D$8,$D$8,(J433+Table3[[#This Row],[Interest]]))</f>
        <v>350</v>
      </c>
      <c r="I434" s="31"/>
      <c r="J434" s="18">
        <f t="shared" si="56"/>
        <v>287704.58999999997</v>
      </c>
      <c r="K434" s="19"/>
      <c r="L434" s="25"/>
      <c r="M434" s="25"/>
      <c r="N434" s="25"/>
    </row>
    <row r="435" spans="2:14" x14ac:dyDescent="0.25">
      <c r="B435" s="22">
        <f t="shared" si="51"/>
        <v>423</v>
      </c>
      <c r="C435" s="38">
        <f t="shared" si="52"/>
        <v>56827</v>
      </c>
      <c r="D435" s="13"/>
      <c r="E435" s="23">
        <f t="shared" si="53"/>
        <v>287704.58999999997</v>
      </c>
      <c r="F435" s="16">
        <f t="shared" si="54"/>
        <v>916.32</v>
      </c>
      <c r="G435" s="16">
        <f t="shared" si="55"/>
        <v>-566.32000000000005</v>
      </c>
      <c r="H435" s="16">
        <f>IF(J434&gt;$D$8,$D$8,(J434+Table3[[#This Row],[Interest]]))</f>
        <v>350</v>
      </c>
      <c r="I435" s="31"/>
      <c r="J435" s="18">
        <f t="shared" si="56"/>
        <v>288270.90999999997</v>
      </c>
      <c r="K435" s="19"/>
      <c r="L435" s="25"/>
      <c r="M435" s="25"/>
      <c r="N435" s="25"/>
    </row>
    <row r="436" spans="2:14" x14ac:dyDescent="0.25">
      <c r="B436" s="22">
        <f t="shared" si="51"/>
        <v>424</v>
      </c>
      <c r="C436" s="38">
        <f t="shared" si="52"/>
        <v>56858</v>
      </c>
      <c r="D436" s="13"/>
      <c r="E436" s="23">
        <f t="shared" si="53"/>
        <v>288270.90999999997</v>
      </c>
      <c r="F436" s="16">
        <f t="shared" si="54"/>
        <v>888.51</v>
      </c>
      <c r="G436" s="16">
        <f t="shared" si="55"/>
        <v>-538.51</v>
      </c>
      <c r="H436" s="16">
        <f>IF(J435&gt;$D$8,$D$8,(J435+Table3[[#This Row],[Interest]]))</f>
        <v>350</v>
      </c>
      <c r="I436" s="31"/>
      <c r="J436" s="18">
        <f t="shared" si="56"/>
        <v>288809.42</v>
      </c>
      <c r="K436" s="19"/>
      <c r="L436" s="25"/>
      <c r="M436" s="25"/>
      <c r="N436" s="25"/>
    </row>
    <row r="437" spans="2:14" x14ac:dyDescent="0.25">
      <c r="B437" s="22">
        <f t="shared" si="51"/>
        <v>425</v>
      </c>
      <c r="C437" s="38">
        <f t="shared" si="52"/>
        <v>56888</v>
      </c>
      <c r="D437" s="13"/>
      <c r="E437" s="23">
        <f t="shared" si="53"/>
        <v>288809.42</v>
      </c>
      <c r="F437" s="16">
        <f t="shared" si="54"/>
        <v>919.84</v>
      </c>
      <c r="G437" s="16">
        <f t="shared" si="55"/>
        <v>-569.84</v>
      </c>
      <c r="H437" s="16">
        <f>IF(J436&gt;$D$8,$D$8,(J436+Table3[[#This Row],[Interest]]))</f>
        <v>350</v>
      </c>
      <c r="I437" s="31"/>
      <c r="J437" s="18">
        <f t="shared" si="56"/>
        <v>289379.26</v>
      </c>
      <c r="K437" s="19"/>
      <c r="L437" s="25"/>
      <c r="M437" s="25"/>
      <c r="N437" s="25"/>
    </row>
    <row r="438" spans="2:14" x14ac:dyDescent="0.25">
      <c r="B438" s="22">
        <f t="shared" si="51"/>
        <v>426</v>
      </c>
      <c r="C438" s="38">
        <f t="shared" si="52"/>
        <v>56919</v>
      </c>
      <c r="D438" s="13"/>
      <c r="E438" s="23">
        <f t="shared" si="53"/>
        <v>289379.26</v>
      </c>
      <c r="F438" s="16">
        <f t="shared" si="54"/>
        <v>891.92</v>
      </c>
      <c r="G438" s="16">
        <f t="shared" si="55"/>
        <v>-541.91999999999996</v>
      </c>
      <c r="H438" s="16">
        <f>IF(J437&gt;$D$8,$D$8,(J437+Table3[[#This Row],[Interest]]))</f>
        <v>350</v>
      </c>
      <c r="I438" s="31"/>
      <c r="J438" s="18">
        <f t="shared" si="56"/>
        <v>289921.18</v>
      </c>
      <c r="K438" s="19"/>
      <c r="L438" s="25"/>
      <c r="M438" s="25"/>
      <c r="N438" s="25"/>
    </row>
    <row r="439" spans="2:14" x14ac:dyDescent="0.25">
      <c r="B439" s="22">
        <f t="shared" si="51"/>
        <v>427</v>
      </c>
      <c r="C439" s="38">
        <f t="shared" si="52"/>
        <v>56949</v>
      </c>
      <c r="D439" s="13"/>
      <c r="E439" s="23">
        <f t="shared" si="53"/>
        <v>289921.18</v>
      </c>
      <c r="F439" s="16">
        <f t="shared" si="54"/>
        <v>923.38</v>
      </c>
      <c r="G439" s="16">
        <f t="shared" si="55"/>
        <v>-573.38</v>
      </c>
      <c r="H439" s="16">
        <f>IF(J438&gt;$D$8,$D$8,(J438+Table3[[#This Row],[Interest]]))</f>
        <v>350</v>
      </c>
      <c r="I439" s="31"/>
      <c r="J439" s="18">
        <f t="shared" si="56"/>
        <v>290494.56</v>
      </c>
      <c r="K439" s="19"/>
      <c r="L439" s="25"/>
      <c r="M439" s="25"/>
      <c r="N439" s="25"/>
    </row>
    <row r="440" spans="2:14" x14ac:dyDescent="0.25">
      <c r="B440" s="22">
        <f t="shared" si="51"/>
        <v>428</v>
      </c>
      <c r="C440" s="38">
        <f t="shared" si="52"/>
        <v>56980</v>
      </c>
      <c r="D440" s="13"/>
      <c r="E440" s="23">
        <f t="shared" si="53"/>
        <v>290494.56</v>
      </c>
      <c r="F440" s="16">
        <f t="shared" si="54"/>
        <v>925.21</v>
      </c>
      <c r="G440" s="16">
        <f t="shared" si="55"/>
        <v>-575.21</v>
      </c>
      <c r="H440" s="16">
        <f>IF(J439&gt;$D$8,$D$8,(J439+Table3[[#This Row],[Interest]]))</f>
        <v>350</v>
      </c>
      <c r="I440" s="31"/>
      <c r="J440" s="18">
        <f t="shared" si="56"/>
        <v>291069.77</v>
      </c>
      <c r="K440" s="19"/>
      <c r="L440" s="25"/>
      <c r="M440" s="25"/>
      <c r="N440" s="25"/>
    </row>
    <row r="441" spans="2:14" x14ac:dyDescent="0.25">
      <c r="B441" s="22">
        <f t="shared" si="51"/>
        <v>429</v>
      </c>
      <c r="C441" s="38">
        <f t="shared" si="52"/>
        <v>57011</v>
      </c>
      <c r="D441" s="13"/>
      <c r="E441" s="23">
        <f t="shared" si="53"/>
        <v>291069.77</v>
      </c>
      <c r="F441" s="16">
        <f t="shared" si="54"/>
        <v>867.23</v>
      </c>
      <c r="G441" s="16">
        <f t="shared" si="55"/>
        <v>-517.23</v>
      </c>
      <c r="H441" s="16">
        <f>IF(J440&gt;$D$8,$D$8,(J440+Table3[[#This Row],[Interest]]))</f>
        <v>350</v>
      </c>
      <c r="I441" s="31"/>
      <c r="J441" s="18">
        <f t="shared" si="56"/>
        <v>291587</v>
      </c>
      <c r="K441" s="19"/>
      <c r="L441" s="25"/>
      <c r="M441" s="25"/>
      <c r="N441" s="25"/>
    </row>
    <row r="442" spans="2:14" x14ac:dyDescent="0.25">
      <c r="B442" s="22">
        <f t="shared" si="51"/>
        <v>430</v>
      </c>
      <c r="C442" s="38">
        <f t="shared" si="52"/>
        <v>57040</v>
      </c>
      <c r="D442" s="13"/>
      <c r="E442" s="23">
        <f t="shared" si="53"/>
        <v>291587</v>
      </c>
      <c r="F442" s="16">
        <f t="shared" si="54"/>
        <v>928.68</v>
      </c>
      <c r="G442" s="16">
        <f t="shared" si="55"/>
        <v>-578.67999999999995</v>
      </c>
      <c r="H442" s="16">
        <f>IF(J441&gt;$D$8,$D$8,(J441+Table3[[#This Row],[Interest]]))</f>
        <v>350</v>
      </c>
      <c r="I442" s="31"/>
      <c r="J442" s="18">
        <f t="shared" si="56"/>
        <v>292165.68</v>
      </c>
      <c r="K442" s="19"/>
      <c r="L442" s="25"/>
      <c r="M442" s="25"/>
      <c r="N442" s="25"/>
    </row>
    <row r="443" spans="2:14" x14ac:dyDescent="0.25">
      <c r="B443" s="22">
        <f t="shared" si="51"/>
        <v>431</v>
      </c>
      <c r="C443" s="38">
        <f t="shared" si="52"/>
        <v>57071</v>
      </c>
      <c r="D443" s="13"/>
      <c r="E443" s="23">
        <f t="shared" si="53"/>
        <v>292165.68</v>
      </c>
      <c r="F443" s="16">
        <f t="shared" si="54"/>
        <v>900.51</v>
      </c>
      <c r="G443" s="16">
        <f t="shared" si="55"/>
        <v>-550.51</v>
      </c>
      <c r="H443" s="16">
        <f>IF(J442&gt;$D$8,$D$8,(J442+Table3[[#This Row],[Interest]]))</f>
        <v>350</v>
      </c>
      <c r="I443" s="31"/>
      <c r="J443" s="18">
        <f t="shared" si="56"/>
        <v>292716.19</v>
      </c>
      <c r="K443" s="19"/>
      <c r="L443" s="25"/>
      <c r="M443" s="25"/>
      <c r="N443" s="25"/>
    </row>
    <row r="444" spans="2:14" x14ac:dyDescent="0.25">
      <c r="B444" s="22">
        <f t="shared" si="51"/>
        <v>432</v>
      </c>
      <c r="C444" s="38">
        <f t="shared" si="52"/>
        <v>57101</v>
      </c>
      <c r="D444" s="13"/>
      <c r="E444" s="23">
        <f t="shared" si="53"/>
        <v>292716.19</v>
      </c>
      <c r="F444" s="16">
        <f t="shared" si="54"/>
        <v>932.28</v>
      </c>
      <c r="G444" s="16">
        <f t="shared" si="55"/>
        <v>-582.28</v>
      </c>
      <c r="H444" s="16">
        <f>IF(J443&gt;$D$8,$D$8,(J443+Table3[[#This Row],[Interest]]))</f>
        <v>350</v>
      </c>
      <c r="I444" s="31"/>
      <c r="J444" s="18">
        <f t="shared" si="56"/>
        <v>293298.47000000003</v>
      </c>
      <c r="K444" s="19"/>
      <c r="L444" s="25"/>
      <c r="M444" s="25"/>
      <c r="N444" s="25"/>
    </row>
    <row r="445" spans="2:14" x14ac:dyDescent="0.25">
      <c r="B445" s="22">
        <f t="shared" si="51"/>
        <v>433</v>
      </c>
      <c r="C445" s="38">
        <f t="shared" si="52"/>
        <v>57132</v>
      </c>
      <c r="D445" s="13"/>
      <c r="E445" s="23">
        <f t="shared" si="53"/>
        <v>293298.47000000003</v>
      </c>
      <c r="F445" s="16">
        <f t="shared" si="54"/>
        <v>904</v>
      </c>
      <c r="G445" s="16">
        <f t="shared" si="55"/>
        <v>-554</v>
      </c>
      <c r="H445" s="16">
        <f>IF(J444&gt;$D$8,$D$8,(J444+Table3[[#This Row],[Interest]]))</f>
        <v>350</v>
      </c>
      <c r="I445" s="31"/>
      <c r="J445" s="18">
        <f t="shared" si="56"/>
        <v>293852.47000000003</v>
      </c>
      <c r="K445" s="19"/>
      <c r="L445" s="25"/>
      <c r="M445" s="25"/>
      <c r="N445" s="25"/>
    </row>
    <row r="446" spans="2:14" x14ac:dyDescent="0.25">
      <c r="B446" s="22">
        <f t="shared" si="51"/>
        <v>434</v>
      </c>
      <c r="C446" s="38">
        <f>EDATE(C445,1)</f>
        <v>57162</v>
      </c>
      <c r="D446" s="13"/>
      <c r="E446" s="23">
        <f t="shared" si="53"/>
        <v>293852.47000000003</v>
      </c>
      <c r="F446" s="16">
        <f t="shared" si="54"/>
        <v>935.9</v>
      </c>
      <c r="G446" s="16">
        <f t="shared" si="55"/>
        <v>-585.9</v>
      </c>
      <c r="H446" s="16">
        <f>IF(J445&gt;$D$8,$D$8,(J445+Table3[[#This Row],[Interest]]))</f>
        <v>350</v>
      </c>
      <c r="I446" s="31"/>
      <c r="J446" s="18">
        <f t="shared" si="56"/>
        <v>294438.37000000005</v>
      </c>
      <c r="K446" s="19"/>
      <c r="L446" s="25"/>
      <c r="M446" s="25"/>
      <c r="N446" s="25"/>
    </row>
    <row r="447" spans="2:14" x14ac:dyDescent="0.25">
      <c r="B447" s="22">
        <f t="shared" si="51"/>
        <v>435</v>
      </c>
      <c r="C447" s="38">
        <f t="shared" si="52"/>
        <v>57193</v>
      </c>
      <c r="D447" s="13"/>
      <c r="E447" s="23">
        <f t="shared" si="53"/>
        <v>294438.37000000005</v>
      </c>
      <c r="F447" s="16">
        <f t="shared" si="54"/>
        <v>937.77</v>
      </c>
      <c r="G447" s="16">
        <f t="shared" si="55"/>
        <v>-587.77</v>
      </c>
      <c r="H447" s="16">
        <f>IF(J446&gt;$D$8,$D$8,(J446+Table3[[#This Row],[Interest]]))</f>
        <v>350</v>
      </c>
      <c r="I447" s="31"/>
      <c r="J447" s="18">
        <f t="shared" si="56"/>
        <v>295026.14000000007</v>
      </c>
      <c r="K447" s="19"/>
      <c r="L447" s="25"/>
      <c r="M447" s="25"/>
      <c r="N447" s="25"/>
    </row>
    <row r="448" spans="2:14" x14ac:dyDescent="0.25">
      <c r="B448" s="22">
        <f t="shared" si="51"/>
        <v>436</v>
      </c>
      <c r="C448" s="38">
        <f t="shared" si="52"/>
        <v>57224</v>
      </c>
      <c r="D448" s="13"/>
      <c r="E448" s="23">
        <f t="shared" si="53"/>
        <v>295026.14000000007</v>
      </c>
      <c r="F448" s="16">
        <f t="shared" si="54"/>
        <v>909.33</v>
      </c>
      <c r="G448" s="16">
        <f t="shared" si="55"/>
        <v>-559.33000000000004</v>
      </c>
      <c r="H448" s="16">
        <f>IF(J447&gt;$D$8,$D$8,(J447+Table3[[#This Row],[Interest]]))</f>
        <v>350</v>
      </c>
      <c r="I448" s="31"/>
      <c r="J448" s="18">
        <f t="shared" si="56"/>
        <v>295585.47000000009</v>
      </c>
      <c r="K448" s="19"/>
      <c r="L448" s="25"/>
      <c r="M448" s="25"/>
      <c r="N448" s="25"/>
    </row>
    <row r="449" spans="2:14" x14ac:dyDescent="0.25">
      <c r="B449" s="22">
        <f t="shared" si="51"/>
        <v>437</v>
      </c>
      <c r="C449" s="38">
        <f t="shared" si="52"/>
        <v>57254</v>
      </c>
      <c r="D449" s="13"/>
      <c r="E449" s="23">
        <f t="shared" si="53"/>
        <v>295585.47000000009</v>
      </c>
      <c r="F449" s="16">
        <f t="shared" si="54"/>
        <v>941.42</v>
      </c>
      <c r="G449" s="16">
        <f t="shared" si="55"/>
        <v>-591.41999999999996</v>
      </c>
      <c r="H449" s="16">
        <f>IF(J448&gt;$D$8,$D$8,(J448+Table3[[#This Row],[Interest]]))</f>
        <v>350</v>
      </c>
      <c r="I449" s="31"/>
      <c r="J449" s="18">
        <f t="shared" si="56"/>
        <v>296176.89000000007</v>
      </c>
      <c r="K449" s="19"/>
      <c r="L449" s="25"/>
      <c r="M449" s="25"/>
      <c r="N449" s="25"/>
    </row>
    <row r="450" spans="2:14" x14ac:dyDescent="0.25">
      <c r="B450" s="22">
        <f t="shared" si="51"/>
        <v>438</v>
      </c>
      <c r="C450" s="38">
        <f t="shared" si="52"/>
        <v>57285</v>
      </c>
      <c r="D450" s="13"/>
      <c r="E450" s="23">
        <f t="shared" si="53"/>
        <v>296176.89000000007</v>
      </c>
      <c r="F450" s="16">
        <f t="shared" si="54"/>
        <v>912.87</v>
      </c>
      <c r="G450" s="16">
        <f t="shared" si="55"/>
        <v>-562.87</v>
      </c>
      <c r="H450" s="16">
        <f>IF(J449&gt;$D$8,$D$8,(J449+Table3[[#This Row],[Interest]]))</f>
        <v>350</v>
      </c>
      <c r="I450" s="31"/>
      <c r="J450" s="18">
        <f t="shared" si="56"/>
        <v>296739.76000000007</v>
      </c>
      <c r="K450" s="19"/>
      <c r="L450" s="25"/>
      <c r="M450" s="25"/>
      <c r="N450" s="25"/>
    </row>
    <row r="451" spans="2:14" x14ac:dyDescent="0.25">
      <c r="B451" s="22">
        <f t="shared" si="51"/>
        <v>439</v>
      </c>
      <c r="C451" s="38">
        <f t="shared" si="52"/>
        <v>57315</v>
      </c>
      <c r="D451" s="13"/>
      <c r="E451" s="23">
        <f t="shared" si="53"/>
        <v>296739.76000000007</v>
      </c>
      <c r="F451" s="16">
        <f t="shared" si="54"/>
        <v>945.1</v>
      </c>
      <c r="G451" s="16">
        <f t="shared" si="55"/>
        <v>-595.1</v>
      </c>
      <c r="H451" s="16">
        <f>IF(J450&gt;$D$8,$D$8,(J450+Table3[[#This Row],[Interest]]))</f>
        <v>350</v>
      </c>
      <c r="I451" s="31"/>
      <c r="J451" s="18">
        <f t="shared" si="56"/>
        <v>297334.86000000004</v>
      </c>
      <c r="K451" s="19"/>
      <c r="L451" s="25"/>
      <c r="M451" s="25"/>
      <c r="N451" s="25"/>
    </row>
    <row r="452" spans="2:14" x14ac:dyDescent="0.25">
      <c r="B452" s="22">
        <f t="shared" si="51"/>
        <v>440</v>
      </c>
      <c r="C452" s="38">
        <f t="shared" si="52"/>
        <v>57346</v>
      </c>
      <c r="D452" s="13"/>
      <c r="E452" s="23">
        <f t="shared" si="53"/>
        <v>297334.86000000004</v>
      </c>
      <c r="F452" s="16">
        <f t="shared" si="54"/>
        <v>946.99</v>
      </c>
      <c r="G452" s="16">
        <f t="shared" si="55"/>
        <v>-596.99</v>
      </c>
      <c r="H452" s="16">
        <f>IF(J451&gt;$D$8,$D$8,(J451+Table3[[#This Row],[Interest]]))</f>
        <v>350</v>
      </c>
      <c r="I452" s="31"/>
      <c r="J452" s="18">
        <f t="shared" si="56"/>
        <v>297931.85000000003</v>
      </c>
      <c r="K452" s="19"/>
      <c r="L452" s="25"/>
      <c r="M452" s="25"/>
      <c r="N452" s="25"/>
    </row>
    <row r="453" spans="2:14" x14ac:dyDescent="0.25">
      <c r="B453" s="22">
        <f t="shared" si="51"/>
        <v>441</v>
      </c>
      <c r="C453" s="38">
        <f t="shared" si="52"/>
        <v>57377</v>
      </c>
      <c r="D453" s="13"/>
      <c r="E453" s="23">
        <f t="shared" si="53"/>
        <v>297931.85000000003</v>
      </c>
      <c r="F453" s="16">
        <f t="shared" si="54"/>
        <v>857.06</v>
      </c>
      <c r="G453" s="16">
        <f t="shared" si="55"/>
        <v>-507.05999999999995</v>
      </c>
      <c r="H453" s="16">
        <f>IF(J452&gt;$D$8,$D$8,(J452+Table3[[#This Row],[Interest]]))</f>
        <v>350</v>
      </c>
      <c r="I453" s="31"/>
      <c r="J453" s="18">
        <f t="shared" si="56"/>
        <v>298438.91000000003</v>
      </c>
      <c r="K453" s="19"/>
      <c r="L453" s="25"/>
      <c r="M453" s="25"/>
      <c r="N453" s="25"/>
    </row>
    <row r="454" spans="2:14" x14ac:dyDescent="0.25">
      <c r="B454" s="22">
        <f t="shared" si="51"/>
        <v>442</v>
      </c>
      <c r="C454" s="38">
        <f t="shared" si="52"/>
        <v>57405</v>
      </c>
      <c r="D454" s="13"/>
      <c r="E454" s="23">
        <f t="shared" si="53"/>
        <v>298438.91000000003</v>
      </c>
      <c r="F454" s="16">
        <f t="shared" si="54"/>
        <v>950.51</v>
      </c>
      <c r="G454" s="16">
        <f t="shared" si="55"/>
        <v>-600.51</v>
      </c>
      <c r="H454" s="16">
        <f>IF(J453&gt;$D$8,$D$8,(J453+Table3[[#This Row],[Interest]]))</f>
        <v>350</v>
      </c>
      <c r="I454" s="31"/>
      <c r="J454" s="18">
        <f t="shared" si="56"/>
        <v>299039.42000000004</v>
      </c>
      <c r="K454" s="19"/>
      <c r="L454" s="25"/>
      <c r="M454" s="25"/>
      <c r="N454" s="25"/>
    </row>
    <row r="455" spans="2:14" x14ac:dyDescent="0.25">
      <c r="B455" s="22">
        <f t="shared" si="51"/>
        <v>443</v>
      </c>
      <c r="C455" s="38">
        <f t="shared" si="52"/>
        <v>57436</v>
      </c>
      <c r="D455" s="13"/>
      <c r="E455" s="23">
        <f t="shared" si="53"/>
        <v>299039.42000000004</v>
      </c>
      <c r="F455" s="16">
        <f t="shared" si="54"/>
        <v>921.7</v>
      </c>
      <c r="G455" s="16">
        <f t="shared" si="55"/>
        <v>-571.70000000000005</v>
      </c>
      <c r="H455" s="16">
        <f>IF(J454&gt;$D$8,$D$8,(J454+Table3[[#This Row],[Interest]]))</f>
        <v>350</v>
      </c>
      <c r="I455" s="31"/>
      <c r="J455" s="18">
        <f t="shared" si="56"/>
        <v>299611.12000000005</v>
      </c>
      <c r="K455" s="19"/>
      <c r="L455" s="25"/>
      <c r="M455" s="25"/>
      <c r="N455" s="25"/>
    </row>
    <row r="456" spans="2:14" x14ac:dyDescent="0.25">
      <c r="B456" s="22">
        <f t="shared" si="51"/>
        <v>444</v>
      </c>
      <c r="C456" s="38">
        <f t="shared" si="52"/>
        <v>57466</v>
      </c>
      <c r="D456" s="13"/>
      <c r="E456" s="23">
        <f t="shared" si="53"/>
        <v>299611.12000000005</v>
      </c>
      <c r="F456" s="16">
        <f t="shared" si="54"/>
        <v>954.24</v>
      </c>
      <c r="G456" s="16">
        <f t="shared" si="55"/>
        <v>-604.24</v>
      </c>
      <c r="H456" s="16">
        <f>IF(J455&gt;$D$8,$D$8,(J455+Table3[[#This Row],[Interest]]))</f>
        <v>350</v>
      </c>
      <c r="I456" s="31"/>
      <c r="J456" s="18">
        <f t="shared" si="56"/>
        <v>300215.36000000004</v>
      </c>
      <c r="K456" s="19"/>
      <c r="L456" s="25"/>
      <c r="M456" s="25"/>
      <c r="N456" s="25"/>
    </row>
    <row r="457" spans="2:14" x14ac:dyDescent="0.25">
      <c r="B457" s="22">
        <f t="shared" si="51"/>
        <v>445</v>
      </c>
      <c r="C457" s="38">
        <f t="shared" si="52"/>
        <v>57497</v>
      </c>
      <c r="D457" s="13"/>
      <c r="E457" s="23">
        <f t="shared" si="53"/>
        <v>300215.36000000004</v>
      </c>
      <c r="F457" s="16">
        <f t="shared" si="54"/>
        <v>925.32</v>
      </c>
      <c r="G457" s="16">
        <f t="shared" si="55"/>
        <v>-575.32000000000005</v>
      </c>
      <c r="H457" s="16">
        <f>IF(J456&gt;$D$8,$D$8,(J456+Table3[[#This Row],[Interest]]))</f>
        <v>350</v>
      </c>
      <c r="I457" s="31"/>
      <c r="J457" s="18">
        <f t="shared" si="56"/>
        <v>300790.68000000005</v>
      </c>
      <c r="K457" s="19"/>
      <c r="L457" s="25"/>
      <c r="M457" s="25"/>
      <c r="N457" s="25"/>
    </row>
    <row r="458" spans="2:14" x14ac:dyDescent="0.25">
      <c r="B458" s="22">
        <f t="shared" si="51"/>
        <v>446</v>
      </c>
      <c r="C458" s="38">
        <f t="shared" si="52"/>
        <v>57527</v>
      </c>
      <c r="D458" s="13"/>
      <c r="E458" s="23">
        <f t="shared" si="53"/>
        <v>300790.68000000005</v>
      </c>
      <c r="F458" s="16">
        <f t="shared" si="54"/>
        <v>958</v>
      </c>
      <c r="G458" s="16">
        <f t="shared" si="55"/>
        <v>-608</v>
      </c>
      <c r="H458" s="16">
        <f>IF(J457&gt;$D$8,$D$8,(J457+Table3[[#This Row],[Interest]]))</f>
        <v>350</v>
      </c>
      <c r="I458" s="31"/>
      <c r="J458" s="18">
        <f t="shared" si="56"/>
        <v>301398.68000000005</v>
      </c>
      <c r="K458" s="19"/>
      <c r="L458" s="25"/>
      <c r="M458" s="25"/>
      <c r="N458" s="25"/>
    </row>
    <row r="459" spans="2:14" x14ac:dyDescent="0.25">
      <c r="B459" s="22">
        <f t="shared" si="51"/>
        <v>447</v>
      </c>
      <c r="C459" s="38">
        <f t="shared" si="52"/>
        <v>57558</v>
      </c>
      <c r="D459" s="13"/>
      <c r="E459" s="23">
        <f t="shared" si="53"/>
        <v>301398.68000000005</v>
      </c>
      <c r="F459" s="16">
        <f t="shared" si="54"/>
        <v>959.93</v>
      </c>
      <c r="G459" s="16">
        <f t="shared" si="55"/>
        <v>-609.92999999999995</v>
      </c>
      <c r="H459" s="16">
        <f>IF(J458&gt;$D$8,$D$8,(J458+Table3[[#This Row],[Interest]]))</f>
        <v>350</v>
      </c>
      <c r="I459" s="31"/>
      <c r="J459" s="18">
        <f t="shared" si="56"/>
        <v>302008.61000000004</v>
      </c>
      <c r="K459" s="19"/>
      <c r="L459" s="25"/>
      <c r="M459" s="25"/>
      <c r="N459" s="25"/>
    </row>
    <row r="460" spans="2:14" x14ac:dyDescent="0.25">
      <c r="B460" s="22">
        <f t="shared" si="51"/>
        <v>448</v>
      </c>
      <c r="C460" s="38">
        <f t="shared" si="52"/>
        <v>57589</v>
      </c>
      <c r="D460" s="13"/>
      <c r="E460" s="23">
        <f t="shared" si="53"/>
        <v>302008.61000000004</v>
      </c>
      <c r="F460" s="16">
        <f t="shared" si="54"/>
        <v>930.85</v>
      </c>
      <c r="G460" s="16">
        <f t="shared" si="55"/>
        <v>-580.85</v>
      </c>
      <c r="H460" s="16">
        <f>IF(J459&gt;$D$8,$D$8,(J459+Table3[[#This Row],[Interest]]))</f>
        <v>350</v>
      </c>
      <c r="I460" s="31"/>
      <c r="J460" s="18">
        <f t="shared" si="56"/>
        <v>302589.46000000002</v>
      </c>
      <c r="K460" s="19"/>
      <c r="L460" s="25"/>
      <c r="M460" s="25"/>
      <c r="N460" s="25"/>
    </row>
    <row r="461" spans="2:14" x14ac:dyDescent="0.25">
      <c r="B461" s="22">
        <f t="shared" si="51"/>
        <v>449</v>
      </c>
      <c r="C461" s="38">
        <f t="shared" si="52"/>
        <v>57619</v>
      </c>
      <c r="D461" s="13"/>
      <c r="E461" s="23">
        <f t="shared" si="53"/>
        <v>302589.46000000002</v>
      </c>
      <c r="F461" s="16">
        <f t="shared" si="54"/>
        <v>963.73</v>
      </c>
      <c r="G461" s="16">
        <f t="shared" si="55"/>
        <v>-613.73</v>
      </c>
      <c r="H461" s="16">
        <f>IF(J460&gt;$D$8,$D$8,(J460+Table3[[#This Row],[Interest]]))</f>
        <v>350</v>
      </c>
      <c r="I461" s="31"/>
      <c r="J461" s="18">
        <f t="shared" si="56"/>
        <v>303203.19</v>
      </c>
      <c r="K461" s="19"/>
      <c r="L461" s="25"/>
      <c r="M461" s="25"/>
      <c r="N461" s="25"/>
    </row>
    <row r="462" spans="2:14" x14ac:dyDescent="0.25">
      <c r="B462" s="22">
        <f t="shared" si="51"/>
        <v>450</v>
      </c>
      <c r="C462" s="38">
        <f t="shared" si="52"/>
        <v>57650</v>
      </c>
      <c r="D462" s="13"/>
      <c r="E462" s="23">
        <f t="shared" si="53"/>
        <v>303203.19</v>
      </c>
      <c r="F462" s="16">
        <f t="shared" si="54"/>
        <v>934.53</v>
      </c>
      <c r="G462" s="16">
        <f t="shared" si="55"/>
        <v>-584.53</v>
      </c>
      <c r="H462" s="16">
        <f>IF(J461&gt;$D$8,$D$8,(J461+Table3[[#This Row],[Interest]]))</f>
        <v>350</v>
      </c>
      <c r="I462" s="31"/>
      <c r="J462" s="18">
        <f t="shared" si="56"/>
        <v>303787.72000000003</v>
      </c>
      <c r="K462" s="19"/>
      <c r="L462" s="25"/>
      <c r="M462" s="25"/>
      <c r="N462" s="25"/>
    </row>
    <row r="463" spans="2:14" x14ac:dyDescent="0.25">
      <c r="B463" s="22">
        <f t="shared" ref="B463:B470" si="57">B462+1</f>
        <v>451</v>
      </c>
      <c r="C463" s="38">
        <f t="shared" si="52"/>
        <v>57680</v>
      </c>
      <c r="D463" s="13"/>
      <c r="E463" s="23">
        <f t="shared" si="53"/>
        <v>303787.72000000003</v>
      </c>
      <c r="F463" s="16">
        <f t="shared" si="54"/>
        <v>967.54</v>
      </c>
      <c r="G463" s="16">
        <f t="shared" si="55"/>
        <v>-617.54</v>
      </c>
      <c r="H463" s="16">
        <f>IF(J462&gt;$D$8,$D$8,(J462+Table3[[#This Row],[Interest]]))</f>
        <v>350</v>
      </c>
      <c r="I463" s="31"/>
      <c r="J463" s="18">
        <f t="shared" si="56"/>
        <v>304405.26</v>
      </c>
      <c r="K463" s="19"/>
      <c r="L463" s="25"/>
      <c r="M463" s="25"/>
      <c r="N463" s="25"/>
    </row>
    <row r="464" spans="2:14" x14ac:dyDescent="0.25">
      <c r="B464" s="22">
        <f t="shared" si="57"/>
        <v>452</v>
      </c>
      <c r="C464" s="38">
        <f t="shared" si="52"/>
        <v>57711</v>
      </c>
      <c r="D464" s="13"/>
      <c r="E464" s="23">
        <f t="shared" si="53"/>
        <v>304405.26</v>
      </c>
      <c r="F464" s="16">
        <f t="shared" si="54"/>
        <v>969.51</v>
      </c>
      <c r="G464" s="16">
        <f t="shared" si="55"/>
        <v>-619.51</v>
      </c>
      <c r="H464" s="16">
        <f>IF(J463&gt;$D$8,$D$8,(J463+Table3[[#This Row],[Interest]]))</f>
        <v>350</v>
      </c>
      <c r="I464" s="31"/>
      <c r="J464" s="18">
        <f t="shared" si="56"/>
        <v>305024.77</v>
      </c>
      <c r="K464" s="19"/>
      <c r="L464" s="25"/>
      <c r="M464" s="25"/>
      <c r="N464" s="25"/>
    </row>
    <row r="465" spans="2:14" x14ac:dyDescent="0.25">
      <c r="B465" s="22">
        <f t="shared" si="57"/>
        <v>453</v>
      </c>
      <c r="C465" s="38">
        <f t="shared" si="52"/>
        <v>57742</v>
      </c>
      <c r="D465" s="13"/>
      <c r="E465" s="23">
        <f t="shared" si="53"/>
        <v>305024.77</v>
      </c>
      <c r="F465" s="16">
        <f t="shared" si="54"/>
        <v>877.47</v>
      </c>
      <c r="G465" s="16">
        <f t="shared" si="55"/>
        <v>-527.47</v>
      </c>
      <c r="H465" s="16">
        <f>IF(J464&gt;$D$8,$D$8,(J464+Table3[[#This Row],[Interest]]))</f>
        <v>350</v>
      </c>
      <c r="I465" s="31"/>
      <c r="J465" s="18">
        <f t="shared" si="56"/>
        <v>305552.24</v>
      </c>
      <c r="K465" s="19"/>
      <c r="L465" s="25"/>
      <c r="M465" s="25"/>
      <c r="N465" s="25"/>
    </row>
    <row r="466" spans="2:14" x14ac:dyDescent="0.25">
      <c r="B466" s="22">
        <f t="shared" si="57"/>
        <v>454</v>
      </c>
      <c r="C466" s="38">
        <f t="shared" si="52"/>
        <v>57770</v>
      </c>
      <c r="D466" s="13"/>
      <c r="E466" s="23">
        <f t="shared" si="53"/>
        <v>305552.24</v>
      </c>
      <c r="F466" s="16">
        <f t="shared" si="54"/>
        <v>973.16</v>
      </c>
      <c r="G466" s="16">
        <f t="shared" si="55"/>
        <v>-623.16</v>
      </c>
      <c r="H466" s="16">
        <f>IF(J465&gt;$D$8,$D$8,(J465+Table3[[#This Row],[Interest]]))</f>
        <v>350</v>
      </c>
      <c r="I466" s="31"/>
      <c r="J466" s="18">
        <f t="shared" si="56"/>
        <v>306175.39999999997</v>
      </c>
      <c r="K466" s="19"/>
      <c r="L466" s="25"/>
      <c r="M466" s="25"/>
      <c r="N466" s="25"/>
    </row>
    <row r="467" spans="2:14" x14ac:dyDescent="0.25">
      <c r="B467" s="22">
        <f t="shared" si="57"/>
        <v>455</v>
      </c>
      <c r="C467" s="38">
        <f t="shared" si="52"/>
        <v>57801</v>
      </c>
      <c r="D467" s="13"/>
      <c r="E467" s="23">
        <f t="shared" si="53"/>
        <v>306175.39999999997</v>
      </c>
      <c r="F467" s="16">
        <f t="shared" si="54"/>
        <v>943.69</v>
      </c>
      <c r="G467" s="16">
        <f t="shared" si="55"/>
        <v>-593.69000000000005</v>
      </c>
      <c r="H467" s="16">
        <f>IF(J466&gt;$D$8,$D$8,(J466+Table3[[#This Row],[Interest]]))</f>
        <v>350</v>
      </c>
      <c r="I467" s="31"/>
      <c r="J467" s="18">
        <f t="shared" si="56"/>
        <v>306769.08999999997</v>
      </c>
      <c r="K467" s="19"/>
      <c r="L467" s="25"/>
      <c r="M467" s="25"/>
      <c r="N467" s="25"/>
    </row>
    <row r="468" spans="2:14" x14ac:dyDescent="0.25">
      <c r="B468" s="22">
        <f t="shared" si="57"/>
        <v>456</v>
      </c>
      <c r="C468" s="38">
        <f t="shared" si="52"/>
        <v>57831</v>
      </c>
      <c r="D468" s="13"/>
      <c r="E468" s="23">
        <f t="shared" si="53"/>
        <v>306769.08999999997</v>
      </c>
      <c r="F468" s="16">
        <f t="shared" si="54"/>
        <v>977.04</v>
      </c>
      <c r="G468" s="16">
        <f t="shared" si="55"/>
        <v>-627.04</v>
      </c>
      <c r="H468" s="16">
        <f>IF(J467&gt;$D$8,$D$8,(J467+Table3[[#This Row],[Interest]]))</f>
        <v>350</v>
      </c>
      <c r="I468" s="31"/>
      <c r="J468" s="18">
        <f t="shared" si="56"/>
        <v>307396.12999999995</v>
      </c>
      <c r="K468" s="19"/>
      <c r="L468" s="25"/>
      <c r="M468" s="25"/>
      <c r="N468" s="25"/>
    </row>
    <row r="469" spans="2:14" x14ac:dyDescent="0.25">
      <c r="B469" s="22">
        <f t="shared" si="57"/>
        <v>457</v>
      </c>
      <c r="C469" s="38">
        <f t="shared" si="52"/>
        <v>57862</v>
      </c>
      <c r="D469" s="13"/>
      <c r="E469" s="23">
        <f t="shared" si="53"/>
        <v>307396.12999999995</v>
      </c>
      <c r="F469" s="16">
        <f t="shared" si="54"/>
        <v>947.45</v>
      </c>
      <c r="G469" s="16">
        <f t="shared" si="55"/>
        <v>-597.45000000000005</v>
      </c>
      <c r="H469" s="16">
        <f>IF(J468&gt;$D$8,$D$8,(J468+Table3[[#This Row],[Interest]]))</f>
        <v>350</v>
      </c>
      <c r="I469" s="31"/>
      <c r="J469" s="18">
        <f t="shared" si="56"/>
        <v>307993.57999999996</v>
      </c>
      <c r="K469" s="19"/>
      <c r="L469" s="25"/>
      <c r="M469" s="25"/>
      <c r="N469" s="25"/>
    </row>
    <row r="470" spans="2:14" x14ac:dyDescent="0.25">
      <c r="B470" s="22">
        <f t="shared" si="57"/>
        <v>458</v>
      </c>
      <c r="C470" s="38">
        <f t="shared" si="52"/>
        <v>57892</v>
      </c>
      <c r="D470" s="13"/>
      <c r="E470" s="23">
        <f t="shared" si="53"/>
        <v>307993.57999999996</v>
      </c>
      <c r="F470" s="16">
        <f t="shared" si="54"/>
        <v>-1831886.75</v>
      </c>
      <c r="G470" s="16">
        <f t="shared" si="55"/>
        <v>1832236.75</v>
      </c>
      <c r="H470" s="16">
        <f>IF(J469&gt;$D$8,$D$8,(J469+Table3[[#This Row],[Interest]]))</f>
        <v>350</v>
      </c>
      <c r="I470" s="31"/>
      <c r="J470" s="18">
        <f t="shared" si="56"/>
        <v>0</v>
      </c>
      <c r="K470" s="19"/>
      <c r="L470" s="25"/>
      <c r="M470" s="25"/>
      <c r="N470" s="25"/>
    </row>
    <row r="471" spans="2:14" ht="15.75" thickBot="1" x14ac:dyDescent="0.3">
      <c r="E471" s="4" t="s">
        <v>24</v>
      </c>
      <c r="F471" s="3">
        <f>SUM(F13:F470)</f>
        <v>-1523443.17</v>
      </c>
    </row>
    <row r="472" spans="2:14" ht="15.75" thickTop="1" x14ac:dyDescent="0.25"/>
  </sheetData>
  <sheetProtection algorithmName="SHA-512" hashValue="hvrAS7pkmx07iyGKEtObLJpk4kSSHX3iQ0thSJk7PgKeJeHrj9wVWOzLly2YnRhM5RMg6PC+r4/s3Op94DlnOw==" saltValue="Y214w4Y6mTilYSkwyeI+Mw==" spinCount="100000" sheet="1" objects="1" scenarios="1" formatCells="0" formatColumns="0" formatRows="0" sort="0"/>
  <mergeCells count="3">
    <mergeCell ref="B2:D2"/>
    <mergeCell ref="F3:H3"/>
    <mergeCell ref="L9:N10"/>
  </mergeCells>
  <phoneticPr fontId="4" type="noConversion"/>
  <pageMargins left="0.7" right="0.7" top="0.75" bottom="0.75" header="0.3" footer="0.3"/>
  <pageSetup orientation="portrait" r:id="rId1"/>
  <ignoredErrors>
    <ignoredError sqref="E13:E2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EIDL Amortization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Smolinski</dc:creator>
  <cp:keywords/>
  <dc:description/>
  <cp:lastModifiedBy>David Eigner</cp:lastModifiedBy>
  <cp:revision/>
  <dcterms:created xsi:type="dcterms:W3CDTF">2020-10-29T05:16:39Z</dcterms:created>
  <dcterms:modified xsi:type="dcterms:W3CDTF">2022-12-01T15:22:45Z</dcterms:modified>
  <cp:category/>
  <cp:contentStatus/>
</cp:coreProperties>
</file>